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4240" windowHeight="13740"/>
  </bookViews>
  <sheets>
    <sheet name="Raw data" sheetId="1" r:id="rId1"/>
    <sheet name="MatchedPairs" sheetId="4" r:id="rId2"/>
    <sheet name="t-Tests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8" i="1" l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" i="1"/>
  <c r="K5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5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D70" i="3"/>
  <c r="D69" i="3"/>
  <c r="C70" i="3"/>
  <c r="C69" i="3"/>
  <c r="D38" i="4"/>
  <c r="C38" i="4"/>
  <c r="D37" i="4"/>
  <c r="C37" i="4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5" i="1"/>
  <c r="M5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</calcChain>
</file>

<file path=xl/comments1.xml><?xml version="1.0" encoding="utf-8"?>
<comments xmlns="http://schemas.openxmlformats.org/spreadsheetml/2006/main">
  <authors>
    <author>SN203</author>
  </authors>
  <commentList>
    <comment ref="J4" authorId="0">
      <text>
        <r>
          <rPr>
            <b/>
            <sz val="9"/>
            <color indexed="81"/>
            <rFont val="Tahoma"/>
            <family val="2"/>
          </rPr>
          <t>SN203:</t>
        </r>
        <r>
          <rPr>
            <sz val="9"/>
            <color indexed="81"/>
            <rFont val="Tahoma"/>
            <family val="2"/>
          </rPr>
          <t xml:space="preserve">
Calculated using standard curve equation.</t>
        </r>
      </text>
    </comment>
    <comment ref="K4" authorId="0">
      <text>
        <r>
          <rPr>
            <b/>
            <sz val="9"/>
            <color indexed="81"/>
            <rFont val="Tahoma"/>
            <charset val="1"/>
          </rPr>
          <t>SN203:</t>
        </r>
        <r>
          <rPr>
            <sz val="9"/>
            <color indexed="81"/>
            <rFont val="Tahoma"/>
            <charset val="1"/>
          </rPr>
          <t xml:space="preserve">
Calculated concentrations were divided by 4. Don't worry about this step.</t>
        </r>
      </text>
    </comment>
    <comment ref="L4" authorId="0">
      <text>
        <r>
          <rPr>
            <b/>
            <sz val="9"/>
            <color indexed="81"/>
            <rFont val="Tahoma"/>
            <family val="2"/>
          </rPr>
          <t>SN203:</t>
        </r>
        <r>
          <rPr>
            <sz val="9"/>
            <color indexed="81"/>
            <rFont val="Tahoma"/>
            <family val="2"/>
          </rPr>
          <t xml:space="preserve">
1 mL solvent was used (0.001 L) then convert to umol (x 1000).</t>
        </r>
      </text>
    </comment>
    <comment ref="M4" authorId="0">
      <text>
        <r>
          <rPr>
            <b/>
            <sz val="9"/>
            <color indexed="81"/>
            <rFont val="Tahoma"/>
            <charset val="1"/>
          </rPr>
          <t>SN203:</t>
        </r>
        <r>
          <rPr>
            <sz val="9"/>
            <color indexed="81"/>
            <rFont val="Tahoma"/>
            <charset val="1"/>
          </rPr>
          <t xml:space="preserve">
Divide by dry weight.</t>
        </r>
      </text>
    </comment>
    <comment ref="O4" authorId="0">
      <text>
        <r>
          <rPr>
            <b/>
            <sz val="9"/>
            <color indexed="81"/>
            <rFont val="Tahoma"/>
            <charset val="1"/>
          </rPr>
          <t>SN203:</t>
        </r>
        <r>
          <rPr>
            <sz val="9"/>
            <color indexed="81"/>
            <rFont val="Tahoma"/>
            <charset val="1"/>
          </rPr>
          <t xml:space="preserve">
These are the units the standard solutions were made in. Like densities (g/mL).</t>
        </r>
      </text>
    </comment>
    <comment ref="P4" authorId="0">
      <text>
        <r>
          <rPr>
            <b/>
            <sz val="9"/>
            <color indexed="81"/>
            <rFont val="Tahoma"/>
            <charset val="1"/>
          </rPr>
          <t>SN203:</t>
        </r>
        <r>
          <rPr>
            <sz val="9"/>
            <color indexed="81"/>
            <rFont val="Tahoma"/>
            <charset val="1"/>
          </rPr>
          <t xml:space="preserve">
g/mL solutions were converted to molarity using molecular weight. MW of tannic acid: 1701.19 g/mol</t>
        </r>
      </text>
    </comment>
  </commentList>
</comments>
</file>

<file path=xl/sharedStrings.xml><?xml version="1.0" encoding="utf-8"?>
<sst xmlns="http://schemas.openxmlformats.org/spreadsheetml/2006/main" count="625" uniqueCount="135">
  <si>
    <t>Vial #</t>
  </si>
  <si>
    <t>Patch</t>
  </si>
  <si>
    <t>Foraged state</t>
  </si>
  <si>
    <t>Isle Location</t>
  </si>
  <si>
    <t>ISRO 1</t>
  </si>
  <si>
    <t>Browsed</t>
  </si>
  <si>
    <t>East</t>
  </si>
  <si>
    <t>ISRO 2</t>
  </si>
  <si>
    <t>Unbrowsed</t>
  </si>
  <si>
    <t>ISRO 3</t>
  </si>
  <si>
    <t>ISRO 4</t>
  </si>
  <si>
    <t>ISRO 5</t>
  </si>
  <si>
    <t>ISRO 6</t>
  </si>
  <si>
    <t>ISRO 7</t>
  </si>
  <si>
    <t>West</t>
  </si>
  <si>
    <t>ISRO 8</t>
  </si>
  <si>
    <t>ISRO 9</t>
  </si>
  <si>
    <t>ISRO 10</t>
  </si>
  <si>
    <t>ISRO 11</t>
  </si>
  <si>
    <t>ISRO 12</t>
  </si>
  <si>
    <t>ISRO 13</t>
  </si>
  <si>
    <t>ISRO 14</t>
  </si>
  <si>
    <t>ISRO 15</t>
  </si>
  <si>
    <t>ISRO 16</t>
  </si>
  <si>
    <t>ISRO 17</t>
  </si>
  <si>
    <t>ISRO 18</t>
  </si>
  <si>
    <t>ISRO 19</t>
  </si>
  <si>
    <t>ISRO 20</t>
  </si>
  <si>
    <t>ISRO 21</t>
  </si>
  <si>
    <t>ISRO 22</t>
  </si>
  <si>
    <t>ISRO 23</t>
  </si>
  <si>
    <t>ISRO 24</t>
  </si>
  <si>
    <t>ISRO 25</t>
  </si>
  <si>
    <t>ISRO 26</t>
  </si>
  <si>
    <t>ISRO 27</t>
  </si>
  <si>
    <t>ISRO 28</t>
  </si>
  <si>
    <t>ISRO 29</t>
  </si>
  <si>
    <t>ISRO 30</t>
  </si>
  <si>
    <t>ISRO 31</t>
  </si>
  <si>
    <t>ISRO 32</t>
  </si>
  <si>
    <t>ISRO 33</t>
  </si>
  <si>
    <t>ISRO 34</t>
  </si>
  <si>
    <t>ISRO 35</t>
  </si>
  <si>
    <t>ISRO 36</t>
  </si>
  <si>
    <t>ISRO 37</t>
  </si>
  <si>
    <t>ISRO 38</t>
  </si>
  <si>
    <t>ISRO 39</t>
  </si>
  <si>
    <t>ISRO 40</t>
  </si>
  <si>
    <t>ISRO 41</t>
  </si>
  <si>
    <t>ISRO 42</t>
  </si>
  <si>
    <t>ISRO 43</t>
  </si>
  <si>
    <t>ISRO 44</t>
  </si>
  <si>
    <t>ISRO 45</t>
  </si>
  <si>
    <t>ISRO 46</t>
  </si>
  <si>
    <t>ISRO 47</t>
  </si>
  <si>
    <t>ISRO 48</t>
  </si>
  <si>
    <t>ISRO 49</t>
  </si>
  <si>
    <t>ISRO 50</t>
  </si>
  <si>
    <t>ISRO 51</t>
  </si>
  <si>
    <t>ISRO 52</t>
  </si>
  <si>
    <t>ISRO 53</t>
  </si>
  <si>
    <t>ISRO 54</t>
  </si>
  <si>
    <t>ISRO 55</t>
  </si>
  <si>
    <t>ISRO 56</t>
  </si>
  <si>
    <t>ISRO 57</t>
  </si>
  <si>
    <t>ISRO 58</t>
  </si>
  <si>
    <t>ISRO 59</t>
  </si>
  <si>
    <t>ISRO 60</t>
  </si>
  <si>
    <t>ISRO 61</t>
  </si>
  <si>
    <t>ISRO 62</t>
  </si>
  <si>
    <t>Diameter height (mm)</t>
  </si>
  <si>
    <t>Diameter width (mm)</t>
  </si>
  <si>
    <t>Avg. diameter</t>
  </si>
  <si>
    <t>Oak</t>
  </si>
  <si>
    <t>Sage</t>
  </si>
  <si>
    <t>Area</t>
  </si>
  <si>
    <t>Oneway Anova</t>
  </si>
  <si>
    <t>Summary of Fit</t>
  </si>
  <si>
    <t xml:space="preserve"> </t>
  </si>
  <si>
    <t>Rsquare</t>
  </si>
  <si>
    <t>Adj Rsquare</t>
  </si>
  <si>
    <t>Root Mean Square Error</t>
  </si>
  <si>
    <t>Mean of Response</t>
  </si>
  <si>
    <t>Observations (or Sum Wgts)</t>
  </si>
  <si>
    <t>t Test</t>
  </si>
  <si>
    <t>Unbrowsed-Browsed</t>
  </si>
  <si>
    <t>Assuming equal variances</t>
  </si>
  <si>
    <t>Difference</t>
  </si>
  <si>
    <t>t Ratio</t>
  </si>
  <si>
    <t>Std Err Dif</t>
  </si>
  <si>
    <t>DF</t>
  </si>
  <si>
    <t>Upper CL Dif</t>
  </si>
  <si>
    <t>Prob &gt; |t|</t>
  </si>
  <si>
    <t>Lower CL Dif</t>
  </si>
  <si>
    <t>Prob &gt; t</t>
  </si>
  <si>
    <t>Confidence</t>
  </si>
  <si>
    <t>Prob &lt; t</t>
  </si>
  <si>
    <t>Analysis of Variance</t>
  </si>
  <si>
    <t>Source</t>
  </si>
  <si>
    <t>Sum of Squares</t>
  </si>
  <si>
    <t>Mean Square</t>
  </si>
  <si>
    <t>F Ratio</t>
  </si>
  <si>
    <t>Prob &gt; F</t>
  </si>
  <si>
    <t>Error</t>
  </si>
  <si>
    <t>C. Total</t>
  </si>
  <si>
    <t>Means for Oneway Anova</t>
  </si>
  <si>
    <t>Level</t>
  </si>
  <si>
    <t>Number</t>
  </si>
  <si>
    <t>Mean</t>
  </si>
  <si>
    <t>Std Error</t>
  </si>
  <si>
    <t>Lower 95%</t>
  </si>
  <si>
    <t>Upper 95%</t>
  </si>
  <si>
    <t>Std Error uses a pooled estimate of error variance</t>
  </si>
  <si>
    <t>West-East</t>
  </si>
  <si>
    <t>Matched Pairs</t>
  </si>
  <si>
    <t>t-Ratio</t>
  </si>
  <si>
    <t>Mean Difference</t>
  </si>
  <si>
    <t>N</t>
  </si>
  <si>
    <t>Correlation</t>
  </si>
  <si>
    <t>Tannic acid (mM)</t>
  </si>
  <si>
    <t>Tannins (mM)</t>
  </si>
  <si>
    <t>Tannic Acid (g/mL)</t>
  </si>
  <si>
    <r>
      <t>Avg. diameter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(surrogate for area)</t>
    </r>
  </si>
  <si>
    <t>x</t>
  </si>
  <si>
    <t>Standards/controls</t>
  </si>
  <si>
    <t>Tannins (umol)</t>
  </si>
  <si>
    <t>Dry weight (g)</t>
  </si>
  <si>
    <t>Tannins (umol/gDW)</t>
  </si>
  <si>
    <t>Oneway Analysis of Tannins (umol/gDW) By Foraged state</t>
  </si>
  <si>
    <t>Oneway Analysis of Tannins (umol/gDW) By Isle Location</t>
  </si>
  <si>
    <t>Browsed tannins (umol/gDW)</t>
  </si>
  <si>
    <t>Unbrowsed tannins (umol/gDW)</t>
  </si>
  <si>
    <t>Difference: Unbrowsed tannins (umol/gDW)-Browsed tannins (umol/gDW)</t>
  </si>
  <si>
    <t>Avg.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</si>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</sst>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/>
    </xf>
    <xf numFmtId="0" fontId="0" fillId="2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2" borderId="2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6901356080489898E-2"/>
                  <c:y val="0.31434018664333602"/>
                </c:manualLayout>
              </c:layout>
              <c:numFmt formatCode="General" sourceLinked="0"/>
            </c:trendlineLbl>
          </c:trendline>
          <c:xVal>
            <c:numRef>
              <c:f>'Raw data'!$P$5:$P$9</c:f>
              <c:numCache>
                <c:formatCode>General</c:formatCode>
                <c:ptCount val="5"/>
                <c:pt idx="0">
                  <c:v>1.46956</c:v>
                </c:pt>
                <c:pt idx="1">
                  <c:v>2.9391099999999999</c:v>
                </c:pt>
                <c:pt idx="2">
                  <c:v>5.8782399999999999</c:v>
                </c:pt>
                <c:pt idx="3">
                  <c:v>8.8173600000000008</c:v>
                </c:pt>
                <c:pt idx="4">
                  <c:v>11.175649999999999</c:v>
                </c:pt>
              </c:numCache>
            </c:numRef>
          </c:xVal>
          <c:yVal>
            <c:numRef>
              <c:f>'Raw data'!$Q$5:$Q$9</c:f>
              <c:numCache>
                <c:formatCode>General</c:formatCode>
                <c:ptCount val="5"/>
                <c:pt idx="0">
                  <c:v>36</c:v>
                </c:pt>
                <c:pt idx="1">
                  <c:v>49</c:v>
                </c:pt>
                <c:pt idx="2">
                  <c:v>73.959999999999994</c:v>
                </c:pt>
                <c:pt idx="3">
                  <c:v>102.00999999999999</c:v>
                </c:pt>
                <c:pt idx="4">
                  <c:v>132.25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7584"/>
        <c:axId val="131025536"/>
      </c:scatterChart>
      <c:valAx>
        <c:axId val="268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Tannic Acid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1025536"/>
        <c:crosses val="autoZero"/>
        <c:crossBetween val="midCat"/>
      </c:valAx>
      <c:valAx>
        <c:axId val="131025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867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28576</xdr:rowOff>
    </xdr:from>
    <xdr:to>
      <xdr:col>16</xdr:col>
      <xdr:colOff>361950</xdr:colOff>
      <xdr:row>2</xdr:row>
      <xdr:rowOff>85726</xdr:rowOff>
    </xdr:to>
    <xdr:sp macro="" textlink="">
      <xdr:nvSpPr>
        <xdr:cNvPr id="3" name="TextBox 2"/>
        <xdr:cNvSpPr txBox="1"/>
      </xdr:nvSpPr>
      <xdr:spPr>
        <a:xfrm>
          <a:off x="47625" y="28576"/>
          <a:ext cx="12734925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shows the tannin concentrations</a:t>
          </a:r>
          <a:r>
            <a:rPr lang="en-US" sz="1100" baseline="0"/>
            <a:t> for Isle Royale balsam fir samples, browsed and unbrowsed, as well as East and West. A tannic acid standard curve was used and s</a:t>
          </a:r>
          <a:r>
            <a:rPr lang="en-US" sz="1100"/>
            <a:t>amples fit nicely in it.</a:t>
          </a:r>
          <a:r>
            <a:rPr lang="en-US" sz="1100" baseline="0"/>
            <a:t> Tannin quantification methods were ran similar to Hagerman (1987), in a solvent of 70% acetone.</a:t>
          </a:r>
          <a:endParaRPr lang="en-US" sz="1100"/>
        </a:p>
      </xdr:txBody>
    </xdr:sp>
    <xdr:clientData/>
  </xdr:twoCellAnchor>
  <xdr:twoCellAnchor>
    <xdr:from>
      <xdr:col>13</xdr:col>
      <xdr:colOff>333375</xdr:colOff>
      <xdr:row>9</xdr:row>
      <xdr:rowOff>157162</xdr:rowOff>
    </xdr:from>
    <xdr:to>
      <xdr:col>19</xdr:col>
      <xdr:colOff>142875</xdr:colOff>
      <xdr:row>24</xdr:row>
      <xdr:rowOff>42862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5</xdr:row>
      <xdr:rowOff>114300</xdr:rowOff>
    </xdr:from>
    <xdr:to>
      <xdr:col>9</xdr:col>
      <xdr:colOff>409957</xdr:colOff>
      <xdr:row>20</xdr:row>
      <xdr:rowOff>48015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9025" y="1066800"/>
          <a:ext cx="2734057" cy="2791215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0</xdr:row>
      <xdr:rowOff>28575</xdr:rowOff>
    </xdr:from>
    <xdr:to>
      <xdr:col>10</xdr:col>
      <xdr:colOff>476250</xdr:colOff>
      <xdr:row>1</xdr:row>
      <xdr:rowOff>152400</xdr:rowOff>
    </xdr:to>
    <xdr:sp macro="" textlink="">
      <xdr:nvSpPr>
        <xdr:cNvPr id="2" name="TextBox 1"/>
        <xdr:cNvSpPr txBox="1"/>
      </xdr:nvSpPr>
      <xdr:spPr>
        <a:xfrm>
          <a:off x="76200" y="28575"/>
          <a:ext cx="696277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 paired t-test was performed between browsed and unbrowsed fir samples. No sigificant difference</a:t>
          </a:r>
          <a:r>
            <a:rPr lang="en-US" sz="1100" baseline="0"/>
            <a:t>s were observed.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29</xdr:row>
      <xdr:rowOff>19050</xdr:rowOff>
    </xdr:from>
    <xdr:to>
      <xdr:col>22</xdr:col>
      <xdr:colOff>286180</xdr:colOff>
      <xdr:row>41</xdr:row>
      <xdr:rowOff>9843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25225" y="7448550"/>
          <a:ext cx="3077005" cy="2276793"/>
        </a:xfrm>
        <a:prstGeom prst="rect">
          <a:avLst/>
        </a:prstGeom>
      </xdr:spPr>
    </xdr:pic>
    <xdr:clientData/>
  </xdr:twoCellAnchor>
  <xdr:twoCellAnchor editAs="oneCell">
    <xdr:from>
      <xdr:col>19</xdr:col>
      <xdr:colOff>171450</xdr:colOff>
      <xdr:row>43</xdr:row>
      <xdr:rowOff>85725</xdr:rowOff>
    </xdr:from>
    <xdr:to>
      <xdr:col>22</xdr:col>
      <xdr:colOff>352698</xdr:colOff>
      <xdr:row>49</xdr:row>
      <xdr:rowOff>150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15850" y="10182225"/>
          <a:ext cx="1952898" cy="1076475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29</xdr:row>
      <xdr:rowOff>19050</xdr:rowOff>
    </xdr:from>
    <xdr:to>
      <xdr:col>12</xdr:col>
      <xdr:colOff>276655</xdr:colOff>
      <xdr:row>41</xdr:row>
      <xdr:rowOff>9843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10200" y="7448550"/>
          <a:ext cx="3077005" cy="2276793"/>
        </a:xfrm>
        <a:prstGeom prst="rect">
          <a:avLst/>
        </a:prstGeom>
      </xdr:spPr>
    </xdr:pic>
    <xdr:clientData/>
  </xdr:twoCellAnchor>
  <xdr:twoCellAnchor editAs="oneCell">
    <xdr:from>
      <xdr:col>9</xdr:col>
      <xdr:colOff>123825</xdr:colOff>
      <xdr:row>43</xdr:row>
      <xdr:rowOff>142875</xdr:rowOff>
    </xdr:from>
    <xdr:to>
      <xdr:col>12</xdr:col>
      <xdr:colOff>305073</xdr:colOff>
      <xdr:row>49</xdr:row>
      <xdr:rowOff>57300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62725" y="10239375"/>
          <a:ext cx="1952898" cy="10764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3</xdr:row>
      <xdr:rowOff>161925</xdr:rowOff>
    </xdr:from>
    <xdr:to>
      <xdr:col>15</xdr:col>
      <xdr:colOff>553418</xdr:colOff>
      <xdr:row>26</xdr:row>
      <xdr:rowOff>86326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00450" y="161925"/>
          <a:ext cx="6935168" cy="4305901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3</xdr:row>
      <xdr:rowOff>0</xdr:rowOff>
    </xdr:from>
    <xdr:to>
      <xdr:col>27</xdr:col>
      <xdr:colOff>496268</xdr:colOff>
      <xdr:row>27</xdr:row>
      <xdr:rowOff>57796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629900" y="0"/>
          <a:ext cx="6935168" cy="4629796"/>
        </a:xfrm>
        <a:prstGeom prst="rect">
          <a:avLst/>
        </a:prstGeom>
      </xdr:spPr>
    </xdr:pic>
    <xdr:clientData/>
  </xdr:twoCellAnchor>
  <xdr:twoCellAnchor editAs="oneCell">
    <xdr:from>
      <xdr:col>22</xdr:col>
      <xdr:colOff>571500</xdr:colOff>
      <xdr:row>28</xdr:row>
      <xdr:rowOff>76200</xdr:rowOff>
    </xdr:from>
    <xdr:to>
      <xdr:col>34</xdr:col>
      <xdr:colOff>534384</xdr:colOff>
      <xdr:row>54</xdr:row>
      <xdr:rowOff>29263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687550" y="4838700"/>
          <a:ext cx="7049484" cy="4925113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0</xdr:row>
      <xdr:rowOff>19050</xdr:rowOff>
    </xdr:from>
    <xdr:to>
      <xdr:col>15</xdr:col>
      <xdr:colOff>238125</xdr:colOff>
      <xdr:row>2</xdr:row>
      <xdr:rowOff>142875</xdr:rowOff>
    </xdr:to>
    <xdr:sp macro="" textlink="">
      <xdr:nvSpPr>
        <xdr:cNvPr id="9" name="TextBox 8"/>
        <xdr:cNvSpPr txBox="1"/>
      </xdr:nvSpPr>
      <xdr:spPr>
        <a:xfrm>
          <a:off x="57150" y="19050"/>
          <a:ext cx="10163175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T-tests were performed between browsed/unbrowsed and East/West samples. No sigificant difference</a:t>
          </a:r>
          <a:r>
            <a:rPr lang="en-US" sz="1100" baseline="0"/>
            <a:t>s were observed between browsed/unbrowsed, but significant differences were detected between East/West (p = 0.0133), with East being higher.  Upon performing a 2-way ANOVa, no interaction effect was observed.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4:Q81"/>
  <sheetViews>
    <sheetView tabSelected="1" workbookViewId="0">
      <selection activeCell="S4" sqref="S4"/>
    </sheetView>
  </sheetViews>
  <sheetFormatPr defaultColWidth="8.85546875" defaultRowHeight="15" x14ac:dyDescent="0.25"/>
  <cols>
    <col min="1" max="1" width="7.42578125" bestFit="1" customWidth="1"/>
    <col min="2" max="2" width="7.85546875" customWidth="1"/>
    <col min="3" max="3" width="13.7109375" customWidth="1"/>
    <col min="4" max="5" width="12.42578125" customWidth="1"/>
    <col min="6" max="6" width="11.140625" customWidth="1"/>
    <col min="7" max="7" width="12" customWidth="1"/>
    <col min="8" max="8" width="9.42578125" customWidth="1"/>
    <col min="9" max="9" width="18.140625" customWidth="1"/>
    <col min="10" max="10" width="13.42578125" bestFit="1" customWidth="1"/>
    <col min="11" max="13" width="13.140625" customWidth="1"/>
    <col min="14" max="14" width="8.42578125" customWidth="1"/>
    <col min="15" max="15" width="17.5703125" bestFit="1" customWidth="1"/>
    <col min="16" max="16" width="16.28515625" bestFit="1" customWidth="1"/>
  </cols>
  <sheetData>
    <row r="4" spans="1:17" ht="28.5" customHeight="1" x14ac:dyDescent="0.25">
      <c r="A4" s="7" t="s">
        <v>0</v>
      </c>
      <c r="B4" s="7" t="s">
        <v>1</v>
      </c>
      <c r="C4" s="7" t="s">
        <v>2</v>
      </c>
      <c r="D4" s="7" t="s">
        <v>3</v>
      </c>
      <c r="E4" s="7" t="s">
        <v>126</v>
      </c>
      <c r="F4" s="9" t="s">
        <v>71</v>
      </c>
      <c r="G4" s="9" t="s">
        <v>70</v>
      </c>
      <c r="H4" s="9" t="s">
        <v>72</v>
      </c>
      <c r="I4" s="9" t="s">
        <v>122</v>
      </c>
      <c r="J4" s="9" t="s">
        <v>120</v>
      </c>
      <c r="K4" s="9" t="s">
        <v>120</v>
      </c>
      <c r="L4" s="9" t="s">
        <v>125</v>
      </c>
      <c r="M4" s="9" t="s">
        <v>127</v>
      </c>
      <c r="O4" s="8" t="s">
        <v>121</v>
      </c>
      <c r="P4" s="3" t="s">
        <v>119</v>
      </c>
      <c r="Q4" s="3" t="s">
        <v>75</v>
      </c>
    </row>
    <row r="5" spans="1:17" x14ac:dyDescent="0.25">
      <c r="A5" s="2" t="s">
        <v>4</v>
      </c>
      <c r="B5" s="2">
        <v>18</v>
      </c>
      <c r="C5" s="2" t="s">
        <v>5</v>
      </c>
      <c r="D5" s="2" t="s">
        <v>6</v>
      </c>
      <c r="E5" s="2">
        <v>0.19916</v>
      </c>
      <c r="F5" s="2">
        <v>7.3</v>
      </c>
      <c r="G5" s="2">
        <v>7.3</v>
      </c>
      <c r="H5" s="2">
        <f>AVERAGE(F5:G5)</f>
        <v>7.3</v>
      </c>
      <c r="I5" s="2">
        <f>H5*H5</f>
        <v>53.29</v>
      </c>
      <c r="J5" s="14">
        <f>(I5-19.809)/9.7153</f>
        <v>3.4462137041573597</v>
      </c>
      <c r="K5" s="2">
        <f>J5/4</f>
        <v>0.86155342603933993</v>
      </c>
      <c r="L5" s="2">
        <f>K5*0.001*1000</f>
        <v>0.86155342603933993</v>
      </c>
      <c r="M5" s="11">
        <f>L5/E5</f>
        <v>4.3259360616556535</v>
      </c>
      <c r="O5">
        <v>2.5000000000000001E-3</v>
      </c>
      <c r="P5" s="5">
        <v>1.46956</v>
      </c>
      <c r="Q5">
        <v>36</v>
      </c>
    </row>
    <row r="6" spans="1:17" x14ac:dyDescent="0.25">
      <c r="A6" s="2" t="s">
        <v>7</v>
      </c>
      <c r="B6" s="2">
        <v>18</v>
      </c>
      <c r="C6" s="2" t="s">
        <v>8</v>
      </c>
      <c r="D6" s="2" t="s">
        <v>6</v>
      </c>
      <c r="E6" s="2">
        <v>0.20107</v>
      </c>
      <c r="F6" s="2">
        <v>7.5</v>
      </c>
      <c r="G6" s="2">
        <v>7.5</v>
      </c>
      <c r="H6" s="2">
        <f t="shared" ref="H6:H74" si="0">AVERAGE(F6:G6)</f>
        <v>7.5</v>
      </c>
      <c r="I6" s="2">
        <f t="shared" ref="I6:I74" si="1">H6*H6</f>
        <v>56.25</v>
      </c>
      <c r="J6" s="14">
        <f t="shared" ref="J6:J66" si="2">(I6-19.809)/9.7153</f>
        <v>3.7508877749529099</v>
      </c>
      <c r="K6" s="14">
        <f>J6/4</f>
        <v>0.93772194373822748</v>
      </c>
      <c r="L6" s="2">
        <f t="shared" ref="L6:L69" si="3">K6*0.001*1000</f>
        <v>0.93772194373822748</v>
      </c>
      <c r="M6" s="11">
        <f>L6/E6</f>
        <v>4.6636591422799398</v>
      </c>
      <c r="O6">
        <v>5.0000000000000001E-3</v>
      </c>
      <c r="P6" s="5">
        <v>2.9391099999999999</v>
      </c>
      <c r="Q6">
        <v>49</v>
      </c>
    </row>
    <row r="7" spans="1:17" x14ac:dyDescent="0.25">
      <c r="A7" s="2" t="s">
        <v>9</v>
      </c>
      <c r="B7" s="2">
        <v>21</v>
      </c>
      <c r="C7" s="2" t="s">
        <v>8</v>
      </c>
      <c r="D7" s="2" t="s">
        <v>6</v>
      </c>
      <c r="E7" s="2">
        <v>0.19903000000000001</v>
      </c>
      <c r="F7" s="2">
        <v>8.6</v>
      </c>
      <c r="G7" s="2">
        <v>8.6</v>
      </c>
      <c r="H7" s="2">
        <f t="shared" si="0"/>
        <v>8.6</v>
      </c>
      <c r="I7" s="2">
        <f t="shared" si="1"/>
        <v>73.959999999999994</v>
      </c>
      <c r="J7" s="14">
        <f t="shared" si="2"/>
        <v>5.5737856782600641</v>
      </c>
      <c r="K7" s="14">
        <f t="shared" ref="K7:K66" si="4">J7/4</f>
        <v>1.393446419565016</v>
      </c>
      <c r="L7" s="2">
        <f t="shared" si="3"/>
        <v>1.393446419565016</v>
      </c>
      <c r="M7" s="11">
        <f>L7/E7</f>
        <v>7.0011878589409431</v>
      </c>
      <c r="O7">
        <v>0.01</v>
      </c>
      <c r="P7" s="5">
        <v>5.8782399999999999</v>
      </c>
      <c r="Q7">
        <v>73.959999999999994</v>
      </c>
    </row>
    <row r="8" spans="1:17" x14ac:dyDescent="0.25">
      <c r="A8" s="2" t="s">
        <v>10</v>
      </c>
      <c r="B8" s="2">
        <v>21</v>
      </c>
      <c r="C8" s="2" t="s">
        <v>5</v>
      </c>
      <c r="D8" s="2" t="s">
        <v>6</v>
      </c>
      <c r="E8" s="2">
        <v>0.19905</v>
      </c>
      <c r="F8" s="2">
        <v>8.1</v>
      </c>
      <c r="G8" s="2">
        <v>8.1999999999999993</v>
      </c>
      <c r="H8" s="2">
        <f t="shared" si="0"/>
        <v>8.1499999999999986</v>
      </c>
      <c r="I8" s="2">
        <f t="shared" si="1"/>
        <v>66.422499999999971</v>
      </c>
      <c r="J8" s="14">
        <f t="shared" si="2"/>
        <v>4.7979475672393006</v>
      </c>
      <c r="K8" s="14">
        <f t="shared" si="4"/>
        <v>1.1994868918098252</v>
      </c>
      <c r="L8" s="2">
        <f t="shared" si="3"/>
        <v>1.1994868918098252</v>
      </c>
      <c r="M8" s="11">
        <f>L8/E8</f>
        <v>6.0260582356685513</v>
      </c>
      <c r="O8">
        <v>1.4999999999999999E-2</v>
      </c>
      <c r="P8" s="5">
        <v>8.8173600000000008</v>
      </c>
      <c r="Q8">
        <v>102.00999999999999</v>
      </c>
    </row>
    <row r="9" spans="1:17" x14ac:dyDescent="0.25">
      <c r="A9" s="2" t="s">
        <v>11</v>
      </c>
      <c r="B9" s="2">
        <v>31</v>
      </c>
      <c r="C9" s="2" t="s">
        <v>5</v>
      </c>
      <c r="D9" s="2" t="s">
        <v>6</v>
      </c>
      <c r="E9" s="2">
        <v>0.20030999999999999</v>
      </c>
      <c r="F9" s="2">
        <v>8.5</v>
      </c>
      <c r="G9" s="2">
        <v>8.5</v>
      </c>
      <c r="H9" s="2">
        <f t="shared" si="0"/>
        <v>8.5</v>
      </c>
      <c r="I9" s="2">
        <f t="shared" si="1"/>
        <v>72.25</v>
      </c>
      <c r="J9" s="14">
        <f t="shared" si="2"/>
        <v>5.3977746441180416</v>
      </c>
      <c r="K9" s="14">
        <f t="shared" si="4"/>
        <v>1.3494436610295104</v>
      </c>
      <c r="L9" s="2">
        <f t="shared" si="3"/>
        <v>1.3494436610295104</v>
      </c>
      <c r="M9" s="11">
        <f>L9/E9</f>
        <v>6.7367763018796394</v>
      </c>
      <c r="O9">
        <v>0.02</v>
      </c>
      <c r="P9">
        <v>11.175649999999999</v>
      </c>
      <c r="Q9">
        <v>132.25</v>
      </c>
    </row>
    <row r="10" spans="1:17" x14ac:dyDescent="0.25">
      <c r="A10" s="2" t="s">
        <v>12</v>
      </c>
      <c r="B10" s="2">
        <v>31</v>
      </c>
      <c r="C10" s="2" t="s">
        <v>8</v>
      </c>
      <c r="D10" s="2" t="s">
        <v>6</v>
      </c>
      <c r="E10" s="2">
        <v>0.20122999999999999</v>
      </c>
      <c r="F10" s="2">
        <v>8.1999999999999993</v>
      </c>
      <c r="G10" s="2">
        <v>8.1999999999999993</v>
      </c>
      <c r="H10" s="2">
        <f t="shared" si="0"/>
        <v>8.1999999999999993</v>
      </c>
      <c r="I10" s="2">
        <f t="shared" si="1"/>
        <v>67.239999999999995</v>
      </c>
      <c r="J10" s="14">
        <f t="shared" si="2"/>
        <v>4.882093193210709</v>
      </c>
      <c r="K10" s="14">
        <f t="shared" si="4"/>
        <v>1.2205232983026773</v>
      </c>
      <c r="L10" s="2">
        <f t="shared" si="3"/>
        <v>1.2205232983026773</v>
      </c>
      <c r="M10" s="11">
        <f>L10/E10</f>
        <v>6.0653148054598089</v>
      </c>
    </row>
    <row r="11" spans="1:17" x14ac:dyDescent="0.25">
      <c r="A11" s="2" t="s">
        <v>13</v>
      </c>
      <c r="B11" s="2">
        <v>2</v>
      </c>
      <c r="C11" s="2" t="s">
        <v>5</v>
      </c>
      <c r="D11" s="2" t="s">
        <v>14</v>
      </c>
      <c r="E11" s="2">
        <v>0.20077999999999999</v>
      </c>
      <c r="F11" s="2">
        <v>7.8</v>
      </c>
      <c r="G11" s="2">
        <v>7.8</v>
      </c>
      <c r="H11" s="2">
        <f t="shared" si="0"/>
        <v>7.8</v>
      </c>
      <c r="I11" s="2">
        <f t="shared" si="1"/>
        <v>60.839999999999996</v>
      </c>
      <c r="J11" s="14">
        <f t="shared" si="2"/>
        <v>4.2233384455446563</v>
      </c>
      <c r="K11" s="14">
        <f t="shared" si="4"/>
        <v>1.0558346113861641</v>
      </c>
      <c r="L11" s="2">
        <f t="shared" si="3"/>
        <v>1.0558346113861643</v>
      </c>
      <c r="M11" s="11">
        <f>L11/E11</f>
        <v>5.258664266292282</v>
      </c>
    </row>
    <row r="12" spans="1:17" x14ac:dyDescent="0.25">
      <c r="A12" s="2" t="s">
        <v>15</v>
      </c>
      <c r="B12" s="2">
        <v>2</v>
      </c>
      <c r="C12" s="2" t="s">
        <v>8</v>
      </c>
      <c r="D12" s="2" t="s">
        <v>14</v>
      </c>
      <c r="E12" s="2">
        <v>0.20119999999999999</v>
      </c>
      <c r="F12" s="2">
        <v>7.9</v>
      </c>
      <c r="G12" s="2">
        <v>7.9</v>
      </c>
      <c r="H12" s="2">
        <f t="shared" si="0"/>
        <v>7.9</v>
      </c>
      <c r="I12" s="2">
        <f t="shared" si="1"/>
        <v>62.410000000000004</v>
      </c>
      <c r="J12" s="14">
        <f t="shared" si="2"/>
        <v>4.3849392195814856</v>
      </c>
      <c r="K12" s="14">
        <f t="shared" si="4"/>
        <v>1.0962348048953714</v>
      </c>
      <c r="L12" s="2">
        <f t="shared" si="3"/>
        <v>1.0962348048953714</v>
      </c>
      <c r="M12" s="11">
        <f>L12/E12</f>
        <v>5.4484831257225217</v>
      </c>
    </row>
    <row r="13" spans="1:17" x14ac:dyDescent="0.25">
      <c r="A13" s="2" t="s">
        <v>16</v>
      </c>
      <c r="B13" s="2">
        <v>19</v>
      </c>
      <c r="C13" s="2" t="s">
        <v>8</v>
      </c>
      <c r="D13" s="2" t="s">
        <v>6</v>
      </c>
      <c r="E13" s="2">
        <v>0.20199</v>
      </c>
      <c r="F13" s="2">
        <v>7.7</v>
      </c>
      <c r="G13" s="2">
        <v>7.7</v>
      </c>
      <c r="H13" s="2">
        <f t="shared" si="0"/>
        <v>7.7</v>
      </c>
      <c r="I13" s="2">
        <f t="shared" si="1"/>
        <v>59.290000000000006</v>
      </c>
      <c r="J13" s="14">
        <f t="shared" si="2"/>
        <v>4.0637962800942855</v>
      </c>
      <c r="K13" s="14">
        <f t="shared" si="4"/>
        <v>1.0159490700235714</v>
      </c>
      <c r="L13" s="2">
        <f t="shared" si="3"/>
        <v>1.0159490700235714</v>
      </c>
      <c r="M13" s="11">
        <f>L13/E13</f>
        <v>5.0296998367422709</v>
      </c>
    </row>
    <row r="14" spans="1:17" x14ac:dyDescent="0.25">
      <c r="A14" s="2" t="s">
        <v>17</v>
      </c>
      <c r="B14" s="2">
        <v>19</v>
      </c>
      <c r="C14" s="2" t="s">
        <v>5</v>
      </c>
      <c r="D14" s="2" t="s">
        <v>6</v>
      </c>
      <c r="E14" s="2">
        <v>0.20199</v>
      </c>
      <c r="F14" s="2">
        <v>7.2</v>
      </c>
      <c r="G14" s="2">
        <v>7.3</v>
      </c>
      <c r="H14" s="2">
        <f t="shared" si="0"/>
        <v>7.25</v>
      </c>
      <c r="I14" s="2">
        <f t="shared" si="1"/>
        <v>52.5625</v>
      </c>
      <c r="J14" s="14">
        <f t="shared" si="2"/>
        <v>3.3713318168250086</v>
      </c>
      <c r="K14" s="14">
        <f t="shared" si="4"/>
        <v>0.84283295420625215</v>
      </c>
      <c r="L14" s="2">
        <f t="shared" si="3"/>
        <v>0.84283295420625215</v>
      </c>
      <c r="M14" s="11">
        <f>L14/E14</f>
        <v>4.1726469340375871</v>
      </c>
    </row>
    <row r="15" spans="1:17" x14ac:dyDescent="0.25">
      <c r="A15" s="2" t="s">
        <v>18</v>
      </c>
      <c r="B15" s="2">
        <v>17</v>
      </c>
      <c r="C15" s="2" t="s">
        <v>5</v>
      </c>
      <c r="D15" s="2" t="s">
        <v>6</v>
      </c>
      <c r="E15" s="2">
        <v>0.19941</v>
      </c>
      <c r="F15" s="2">
        <v>6.6</v>
      </c>
      <c r="G15" s="2">
        <v>6.6</v>
      </c>
      <c r="H15" s="2">
        <f t="shared" si="0"/>
        <v>6.6</v>
      </c>
      <c r="I15" s="2">
        <f t="shared" si="1"/>
        <v>43.559999999999995</v>
      </c>
      <c r="J15" s="14">
        <f t="shared" si="2"/>
        <v>2.4447006268463141</v>
      </c>
      <c r="K15" s="14">
        <f t="shared" si="4"/>
        <v>0.61117515671157852</v>
      </c>
      <c r="L15" s="2">
        <f t="shared" si="3"/>
        <v>0.61117515671157852</v>
      </c>
      <c r="M15" s="11">
        <f>L15/E15</f>
        <v>3.0649172895621009</v>
      </c>
    </row>
    <row r="16" spans="1:17" x14ac:dyDescent="0.25">
      <c r="A16" s="2" t="s">
        <v>19</v>
      </c>
      <c r="B16" s="2">
        <v>17</v>
      </c>
      <c r="C16" s="2" t="s">
        <v>8</v>
      </c>
      <c r="D16" s="2" t="s">
        <v>6</v>
      </c>
      <c r="E16" s="2">
        <v>0.20158000000000001</v>
      </c>
      <c r="F16" s="2">
        <v>7</v>
      </c>
      <c r="G16" s="2">
        <v>7</v>
      </c>
      <c r="H16" s="2">
        <f t="shared" si="0"/>
        <v>7</v>
      </c>
      <c r="I16" s="2">
        <f t="shared" si="1"/>
        <v>49</v>
      </c>
      <c r="J16" s="14">
        <f t="shared" si="2"/>
        <v>3.0046421623624595</v>
      </c>
      <c r="K16" s="14">
        <f t="shared" si="4"/>
        <v>0.75116054059061488</v>
      </c>
      <c r="L16" s="2">
        <f t="shared" si="3"/>
        <v>0.75116054059061488</v>
      </c>
      <c r="M16" s="11">
        <f>L16/E16</f>
        <v>3.7263644240034468</v>
      </c>
    </row>
    <row r="17" spans="1:13" x14ac:dyDescent="0.25">
      <c r="A17" s="2" t="s">
        <v>20</v>
      </c>
      <c r="B17" s="2">
        <v>10</v>
      </c>
      <c r="C17" s="2" t="s">
        <v>8</v>
      </c>
      <c r="D17" s="2" t="s">
        <v>6</v>
      </c>
      <c r="E17" s="2">
        <v>0.20100000000000001</v>
      </c>
      <c r="F17" s="2">
        <v>7.8</v>
      </c>
      <c r="G17" s="2">
        <v>7.8</v>
      </c>
      <c r="H17" s="2">
        <f t="shared" si="0"/>
        <v>7.8</v>
      </c>
      <c r="I17" s="2">
        <f t="shared" si="1"/>
        <v>60.839999999999996</v>
      </c>
      <c r="J17" s="14">
        <f t="shared" si="2"/>
        <v>4.2233384455446563</v>
      </c>
      <c r="K17" s="14">
        <f t="shared" si="4"/>
        <v>1.0558346113861641</v>
      </c>
      <c r="L17" s="2">
        <f t="shared" si="3"/>
        <v>1.0558346113861643</v>
      </c>
      <c r="M17" s="11">
        <f>L17/E17</f>
        <v>5.2529085143590262</v>
      </c>
    </row>
    <row r="18" spans="1:13" x14ac:dyDescent="0.25">
      <c r="A18" s="2" t="s">
        <v>21</v>
      </c>
      <c r="B18" s="2">
        <v>10</v>
      </c>
      <c r="C18" s="2" t="s">
        <v>5</v>
      </c>
      <c r="D18" s="2" t="s">
        <v>6</v>
      </c>
      <c r="E18" s="2">
        <v>0.20144000000000001</v>
      </c>
      <c r="F18" s="2">
        <v>6.7</v>
      </c>
      <c r="G18" s="2">
        <v>6.7</v>
      </c>
      <c r="H18" s="2">
        <f t="shared" si="0"/>
        <v>6.7</v>
      </c>
      <c r="I18" s="2">
        <f t="shared" si="1"/>
        <v>44.89</v>
      </c>
      <c r="J18" s="14">
        <f t="shared" si="2"/>
        <v>2.5815980978456663</v>
      </c>
      <c r="K18" s="14">
        <f t="shared" si="4"/>
        <v>0.64539952446141657</v>
      </c>
      <c r="L18" s="2">
        <f t="shared" si="3"/>
        <v>0.64539952446141657</v>
      </c>
      <c r="M18" s="11">
        <f>L18/E18</f>
        <v>3.203929331122997</v>
      </c>
    </row>
    <row r="19" spans="1:13" x14ac:dyDescent="0.25">
      <c r="A19" s="2" t="s">
        <v>22</v>
      </c>
      <c r="B19" s="2">
        <v>30</v>
      </c>
      <c r="C19" s="2" t="s">
        <v>8</v>
      </c>
      <c r="D19" s="2" t="s">
        <v>6</v>
      </c>
      <c r="E19" s="2">
        <v>0.20039999999999999</v>
      </c>
      <c r="F19" s="2">
        <v>7.1</v>
      </c>
      <c r="G19" s="2">
        <v>7.1</v>
      </c>
      <c r="H19" s="2">
        <f t="shared" si="0"/>
        <v>7.1</v>
      </c>
      <c r="I19" s="2">
        <f t="shared" si="1"/>
        <v>50.41</v>
      </c>
      <c r="J19" s="14">
        <f t="shared" si="2"/>
        <v>3.1497740677076362</v>
      </c>
      <c r="K19" s="14">
        <f t="shared" si="4"/>
        <v>0.78744351692690906</v>
      </c>
      <c r="L19" s="2">
        <f t="shared" si="3"/>
        <v>0.78744351692690906</v>
      </c>
      <c r="M19" s="11">
        <f>L19/E19</f>
        <v>3.9293588669007438</v>
      </c>
    </row>
    <row r="20" spans="1:13" x14ac:dyDescent="0.25">
      <c r="A20" s="2" t="s">
        <v>23</v>
      </c>
      <c r="B20" s="2">
        <v>30</v>
      </c>
      <c r="C20" s="2" t="s">
        <v>5</v>
      </c>
      <c r="D20" s="2" t="s">
        <v>6</v>
      </c>
      <c r="E20" s="2">
        <v>0.20068</v>
      </c>
      <c r="F20" s="2">
        <v>8</v>
      </c>
      <c r="G20" s="2">
        <v>8</v>
      </c>
      <c r="H20" s="2">
        <f t="shared" si="0"/>
        <v>8</v>
      </c>
      <c r="I20" s="2">
        <f t="shared" si="1"/>
        <v>64</v>
      </c>
      <c r="J20" s="14">
        <f t="shared" si="2"/>
        <v>4.5485986022047706</v>
      </c>
      <c r="K20" s="14">
        <f t="shared" si="4"/>
        <v>1.1371496505511927</v>
      </c>
      <c r="L20" s="2">
        <f t="shared" si="3"/>
        <v>1.1371496505511927</v>
      </c>
      <c r="M20" s="11">
        <f>L20/E20</f>
        <v>5.666482213230978</v>
      </c>
    </row>
    <row r="21" spans="1:13" x14ac:dyDescent="0.25">
      <c r="A21" s="2" t="s">
        <v>24</v>
      </c>
      <c r="B21" s="2">
        <v>13</v>
      </c>
      <c r="C21" s="2" t="s">
        <v>5</v>
      </c>
      <c r="D21" s="2" t="s">
        <v>14</v>
      </c>
      <c r="E21" s="2">
        <v>0.20130000000000001</v>
      </c>
      <c r="F21" s="2">
        <v>7</v>
      </c>
      <c r="G21" s="2">
        <v>7</v>
      </c>
      <c r="H21" s="2">
        <f t="shared" si="0"/>
        <v>7</v>
      </c>
      <c r="I21" s="2">
        <f t="shared" si="1"/>
        <v>49</v>
      </c>
      <c r="J21" s="14">
        <f t="shared" si="2"/>
        <v>3.0046421623624595</v>
      </c>
      <c r="K21" s="14">
        <f t="shared" si="4"/>
        <v>0.75116054059061488</v>
      </c>
      <c r="L21" s="2">
        <f t="shared" si="3"/>
        <v>0.75116054059061488</v>
      </c>
      <c r="M21" s="11">
        <f>L21/E21</f>
        <v>3.7315476432718073</v>
      </c>
    </row>
    <row r="22" spans="1:13" x14ac:dyDescent="0.25">
      <c r="A22" s="2" t="s">
        <v>25</v>
      </c>
      <c r="B22" s="2">
        <v>13</v>
      </c>
      <c r="C22" s="2" t="s">
        <v>8</v>
      </c>
      <c r="D22" s="2" t="s">
        <v>14</v>
      </c>
      <c r="E22" s="2">
        <v>0.20102999999999999</v>
      </c>
      <c r="F22" s="2">
        <v>7</v>
      </c>
      <c r="G22" s="2">
        <v>7.1</v>
      </c>
      <c r="H22" s="2">
        <f t="shared" si="0"/>
        <v>7.05</v>
      </c>
      <c r="I22" s="2">
        <f t="shared" si="1"/>
        <v>49.702500000000001</v>
      </c>
      <c r="J22" s="14">
        <f t="shared" si="2"/>
        <v>3.0769507889617409</v>
      </c>
      <c r="K22" s="14">
        <f t="shared" si="4"/>
        <v>0.76923769724043523</v>
      </c>
      <c r="L22" s="2">
        <f t="shared" si="3"/>
        <v>0.76923769724043534</v>
      </c>
      <c r="M22" s="11">
        <f>L22/E22</f>
        <v>3.8264821033698224</v>
      </c>
    </row>
    <row r="23" spans="1:13" x14ac:dyDescent="0.25">
      <c r="A23" s="2" t="s">
        <v>26</v>
      </c>
      <c r="B23" s="2">
        <v>12</v>
      </c>
      <c r="C23" s="2" t="s">
        <v>8</v>
      </c>
      <c r="D23" s="2" t="s">
        <v>14</v>
      </c>
      <c r="E23" s="2">
        <v>0.19996</v>
      </c>
      <c r="F23" s="2">
        <v>7.5</v>
      </c>
      <c r="G23" s="2">
        <v>7.5</v>
      </c>
      <c r="H23" s="2">
        <f t="shared" si="0"/>
        <v>7.5</v>
      </c>
      <c r="I23" s="2">
        <f t="shared" si="1"/>
        <v>56.25</v>
      </c>
      <c r="J23" s="14">
        <f t="shared" si="2"/>
        <v>3.7508877749529099</v>
      </c>
      <c r="K23" s="14">
        <f t="shared" si="4"/>
        <v>0.93772194373822748</v>
      </c>
      <c r="L23" s="2">
        <f t="shared" si="3"/>
        <v>0.93772194373822748</v>
      </c>
      <c r="M23" s="11">
        <f>L23/E23</f>
        <v>4.689547628216781</v>
      </c>
    </row>
    <row r="24" spans="1:13" x14ac:dyDescent="0.25">
      <c r="A24" s="2" t="s">
        <v>27</v>
      </c>
      <c r="B24" s="2">
        <v>12</v>
      </c>
      <c r="C24" s="2" t="s">
        <v>5</v>
      </c>
      <c r="D24" s="2" t="s">
        <v>14</v>
      </c>
      <c r="E24" s="2">
        <v>0.20028000000000001</v>
      </c>
      <c r="F24" s="2">
        <v>7.4</v>
      </c>
      <c r="G24" s="2">
        <v>7.4</v>
      </c>
      <c r="H24" s="2">
        <f t="shared" si="0"/>
        <v>7.4</v>
      </c>
      <c r="I24" s="2">
        <f t="shared" si="1"/>
        <v>54.760000000000005</v>
      </c>
      <c r="J24" s="14">
        <f t="shared" si="2"/>
        <v>3.5975214352619074</v>
      </c>
      <c r="K24" s="14">
        <f t="shared" si="4"/>
        <v>0.89938035881547684</v>
      </c>
      <c r="L24" s="2">
        <f t="shared" si="3"/>
        <v>0.89938035881547684</v>
      </c>
      <c r="M24" s="11">
        <f>L24/E24</f>
        <v>4.4906149331709448</v>
      </c>
    </row>
    <row r="25" spans="1:13" x14ac:dyDescent="0.25">
      <c r="A25" s="2" t="s">
        <v>28</v>
      </c>
      <c r="B25" s="2">
        <v>11</v>
      </c>
      <c r="C25" s="2" t="s">
        <v>5</v>
      </c>
      <c r="D25" s="2" t="s">
        <v>6</v>
      </c>
      <c r="E25" s="2">
        <v>0.19944000000000001</v>
      </c>
      <c r="F25" s="2">
        <v>8</v>
      </c>
      <c r="G25" s="2">
        <v>8</v>
      </c>
      <c r="H25" s="2">
        <f t="shared" si="0"/>
        <v>8</v>
      </c>
      <c r="I25" s="2">
        <f t="shared" si="1"/>
        <v>64</v>
      </c>
      <c r="J25" s="14">
        <f t="shared" si="2"/>
        <v>4.5485986022047706</v>
      </c>
      <c r="K25" s="14">
        <f t="shared" si="4"/>
        <v>1.1371496505511927</v>
      </c>
      <c r="L25" s="2">
        <f t="shared" si="3"/>
        <v>1.1371496505511927</v>
      </c>
      <c r="M25" s="11">
        <f>L25/E25</f>
        <v>5.7017130492939865</v>
      </c>
    </row>
    <row r="26" spans="1:13" x14ac:dyDescent="0.25">
      <c r="A26" s="2" t="s">
        <v>29</v>
      </c>
      <c r="B26" s="2">
        <v>11</v>
      </c>
      <c r="C26" s="2" t="s">
        <v>8</v>
      </c>
      <c r="D26" s="2" t="s">
        <v>6</v>
      </c>
      <c r="E26" s="2">
        <v>0.20047999999999999</v>
      </c>
      <c r="F26" s="2">
        <v>7.4</v>
      </c>
      <c r="G26" s="2">
        <v>7.4</v>
      </c>
      <c r="H26" s="2">
        <f t="shared" si="0"/>
        <v>7.4</v>
      </c>
      <c r="I26" s="2">
        <f t="shared" si="1"/>
        <v>54.760000000000005</v>
      </c>
      <c r="J26" s="14">
        <f t="shared" si="2"/>
        <v>3.5975214352619074</v>
      </c>
      <c r="K26" s="14">
        <f t="shared" si="4"/>
        <v>0.89938035881547684</v>
      </c>
      <c r="L26" s="2">
        <f t="shared" si="3"/>
        <v>0.89938035881547684</v>
      </c>
      <c r="M26" s="11">
        <f>L26/E26</f>
        <v>4.4861350699096016</v>
      </c>
    </row>
    <row r="27" spans="1:13" x14ac:dyDescent="0.25">
      <c r="A27" s="2" t="s">
        <v>30</v>
      </c>
      <c r="B27" s="2">
        <v>16</v>
      </c>
      <c r="C27" s="2" t="s">
        <v>5</v>
      </c>
      <c r="D27" s="2" t="s">
        <v>14</v>
      </c>
      <c r="E27" s="2">
        <v>0.20071</v>
      </c>
      <c r="F27" s="2">
        <v>7.3</v>
      </c>
      <c r="G27" s="2">
        <v>7.3</v>
      </c>
      <c r="H27" s="2">
        <f t="shared" si="0"/>
        <v>7.3</v>
      </c>
      <c r="I27" s="2">
        <f t="shared" si="1"/>
        <v>53.29</v>
      </c>
      <c r="J27" s="14">
        <f t="shared" si="2"/>
        <v>3.4462137041573597</v>
      </c>
      <c r="K27" s="14">
        <f t="shared" si="4"/>
        <v>0.86155342603933993</v>
      </c>
      <c r="L27" s="2">
        <f t="shared" si="3"/>
        <v>0.86155342603933993</v>
      </c>
      <c r="M27" s="11">
        <f>L27/E27</f>
        <v>4.2925286534768565</v>
      </c>
    </row>
    <row r="28" spans="1:13" x14ac:dyDescent="0.25">
      <c r="A28" s="2" t="s">
        <v>31</v>
      </c>
      <c r="B28" s="2">
        <v>16</v>
      </c>
      <c r="C28" s="2" t="s">
        <v>8</v>
      </c>
      <c r="D28" s="2" t="s">
        <v>14</v>
      </c>
      <c r="E28" s="2">
        <v>0.19972000000000001</v>
      </c>
      <c r="F28" s="2">
        <v>7.3</v>
      </c>
      <c r="G28" s="2">
        <v>7.3</v>
      </c>
      <c r="H28" s="2">
        <f t="shared" si="0"/>
        <v>7.3</v>
      </c>
      <c r="I28" s="2">
        <f t="shared" si="1"/>
        <v>53.29</v>
      </c>
      <c r="J28" s="14">
        <f t="shared" si="2"/>
        <v>3.4462137041573597</v>
      </c>
      <c r="K28" s="14">
        <f t="shared" si="4"/>
        <v>0.86155342603933993</v>
      </c>
      <c r="L28" s="2">
        <f t="shared" si="3"/>
        <v>0.86155342603933993</v>
      </c>
      <c r="M28" s="11">
        <f>L28/E28</f>
        <v>4.3138064592396352</v>
      </c>
    </row>
    <row r="29" spans="1:13" x14ac:dyDescent="0.25">
      <c r="A29" s="2" t="s">
        <v>32</v>
      </c>
      <c r="B29" s="2">
        <v>3</v>
      </c>
      <c r="C29" s="2" t="s">
        <v>8</v>
      </c>
      <c r="D29" s="2" t="s">
        <v>14</v>
      </c>
      <c r="E29" s="2">
        <v>0.20180000000000001</v>
      </c>
      <c r="F29" s="2">
        <v>7.4</v>
      </c>
      <c r="G29" s="2">
        <v>7.4</v>
      </c>
      <c r="H29" s="2">
        <f t="shared" si="0"/>
        <v>7.4</v>
      </c>
      <c r="I29" s="2">
        <f t="shared" si="1"/>
        <v>54.760000000000005</v>
      </c>
      <c r="J29" s="14">
        <f t="shared" si="2"/>
        <v>3.5975214352619074</v>
      </c>
      <c r="K29" s="14">
        <f t="shared" si="4"/>
        <v>0.89938035881547684</v>
      </c>
      <c r="L29" s="2">
        <f t="shared" si="3"/>
        <v>0.89938035881547684</v>
      </c>
      <c r="M29" s="11">
        <f>L29/E29</f>
        <v>4.4567906779756035</v>
      </c>
    </row>
    <row r="30" spans="1:13" x14ac:dyDescent="0.25">
      <c r="A30" s="2" t="s">
        <v>33</v>
      </c>
      <c r="B30" s="2">
        <v>3</v>
      </c>
      <c r="C30" s="2" t="s">
        <v>5</v>
      </c>
      <c r="D30" s="2" t="s">
        <v>14</v>
      </c>
      <c r="E30" s="2">
        <v>0.20054</v>
      </c>
      <c r="F30" s="2">
        <v>7.4</v>
      </c>
      <c r="G30" s="2">
        <v>7.4</v>
      </c>
      <c r="H30" s="2">
        <f t="shared" si="0"/>
        <v>7.4</v>
      </c>
      <c r="I30" s="2">
        <f t="shared" si="1"/>
        <v>54.760000000000005</v>
      </c>
      <c r="J30" s="14">
        <f t="shared" si="2"/>
        <v>3.5975214352619074</v>
      </c>
      <c r="K30" s="14">
        <f t="shared" si="4"/>
        <v>0.89938035881547684</v>
      </c>
      <c r="L30" s="2">
        <f t="shared" si="3"/>
        <v>0.89938035881547684</v>
      </c>
      <c r="M30" s="11">
        <f>L30/E30</f>
        <v>4.4847928533732766</v>
      </c>
    </row>
    <row r="31" spans="1:13" x14ac:dyDescent="0.25">
      <c r="A31" s="2" t="s">
        <v>34</v>
      </c>
      <c r="B31" s="2">
        <v>15</v>
      </c>
      <c r="C31" s="2" t="s">
        <v>8</v>
      </c>
      <c r="D31" s="2" t="s">
        <v>14</v>
      </c>
      <c r="E31" s="2">
        <v>0.20199</v>
      </c>
      <c r="F31" s="2">
        <v>7.2</v>
      </c>
      <c r="G31" s="2">
        <v>7.2</v>
      </c>
      <c r="H31" s="2">
        <f t="shared" si="0"/>
        <v>7.2</v>
      </c>
      <c r="I31" s="2">
        <f t="shared" si="1"/>
        <v>51.84</v>
      </c>
      <c r="J31" s="14">
        <f t="shared" si="2"/>
        <v>3.296964581639271</v>
      </c>
      <c r="K31" s="14">
        <f t="shared" si="4"/>
        <v>0.82424114540981774</v>
      </c>
      <c r="L31" s="2">
        <f t="shared" si="3"/>
        <v>0.82424114540981774</v>
      </c>
      <c r="M31" s="11">
        <f>L31/E31</f>
        <v>4.0806037200347429</v>
      </c>
    </row>
    <row r="32" spans="1:13" x14ac:dyDescent="0.25">
      <c r="A32" s="2" t="s">
        <v>35</v>
      </c>
      <c r="B32" s="2">
        <v>15</v>
      </c>
      <c r="C32" s="2" t="s">
        <v>5</v>
      </c>
      <c r="D32" s="2" t="s">
        <v>14</v>
      </c>
      <c r="E32" s="2">
        <v>0.19900000000000001</v>
      </c>
      <c r="F32" s="2">
        <v>7</v>
      </c>
      <c r="G32" s="2">
        <v>7</v>
      </c>
      <c r="H32" s="2">
        <f t="shared" si="0"/>
        <v>7</v>
      </c>
      <c r="I32" s="2">
        <f t="shared" si="1"/>
        <v>49</v>
      </c>
      <c r="J32" s="14">
        <f t="shared" si="2"/>
        <v>3.0046421623624595</v>
      </c>
      <c r="K32" s="14">
        <f t="shared" si="4"/>
        <v>0.75116054059061488</v>
      </c>
      <c r="L32" s="2">
        <f t="shared" si="3"/>
        <v>0.75116054059061488</v>
      </c>
      <c r="M32" s="11">
        <f>L32/E32</f>
        <v>3.7746760833699238</v>
      </c>
    </row>
    <row r="33" spans="1:13" x14ac:dyDescent="0.25">
      <c r="A33" s="2" t="s">
        <v>36</v>
      </c>
      <c r="B33" s="2">
        <v>14</v>
      </c>
      <c r="C33" s="2" t="s">
        <v>5</v>
      </c>
      <c r="D33" s="2" t="s">
        <v>14</v>
      </c>
      <c r="E33" s="2">
        <v>0.20071</v>
      </c>
      <c r="F33" s="2">
        <v>7.2</v>
      </c>
      <c r="G33" s="2">
        <v>7.2</v>
      </c>
      <c r="H33" s="2">
        <f t="shared" si="0"/>
        <v>7.2</v>
      </c>
      <c r="I33" s="2">
        <f t="shared" si="1"/>
        <v>51.84</v>
      </c>
      <c r="J33" s="14">
        <f t="shared" si="2"/>
        <v>3.296964581639271</v>
      </c>
      <c r="K33" s="14">
        <f t="shared" si="4"/>
        <v>0.82424114540981774</v>
      </c>
      <c r="L33" s="2">
        <f t="shared" si="3"/>
        <v>0.82424114540981774</v>
      </c>
      <c r="M33" s="11">
        <f>L33/E33</f>
        <v>4.1066272004873587</v>
      </c>
    </row>
    <row r="34" spans="1:13" x14ac:dyDescent="0.25">
      <c r="A34" s="2" t="s">
        <v>37</v>
      </c>
      <c r="B34" s="2">
        <v>14</v>
      </c>
      <c r="C34" s="2" t="s">
        <v>8</v>
      </c>
      <c r="D34" s="2" t="s">
        <v>14</v>
      </c>
      <c r="E34" s="2">
        <v>0.20144000000000001</v>
      </c>
      <c r="F34" s="2">
        <v>7.2</v>
      </c>
      <c r="G34" s="2">
        <v>7.2</v>
      </c>
      <c r="H34" s="2">
        <f t="shared" si="0"/>
        <v>7.2</v>
      </c>
      <c r="I34" s="2">
        <f t="shared" si="1"/>
        <v>51.84</v>
      </c>
      <c r="J34" s="14">
        <f t="shared" si="2"/>
        <v>3.296964581639271</v>
      </c>
      <c r="K34" s="14">
        <f t="shared" si="4"/>
        <v>0.82424114540981774</v>
      </c>
      <c r="L34" s="2">
        <f t="shared" si="3"/>
        <v>0.82424114540981774</v>
      </c>
      <c r="M34" s="11">
        <f>L34/E34</f>
        <v>4.0917451618835274</v>
      </c>
    </row>
    <row r="35" spans="1:13" x14ac:dyDescent="0.25">
      <c r="A35" s="2" t="s">
        <v>38</v>
      </c>
      <c r="B35" s="2">
        <v>1</v>
      </c>
      <c r="C35" s="2" t="s">
        <v>8</v>
      </c>
      <c r="D35" s="2" t="s">
        <v>6</v>
      </c>
      <c r="E35" s="2">
        <v>0.19944000000000001</v>
      </c>
      <c r="F35" s="2">
        <v>8.1</v>
      </c>
      <c r="G35" s="2">
        <v>8.1</v>
      </c>
      <c r="H35" s="2">
        <f t="shared" si="0"/>
        <v>8.1</v>
      </c>
      <c r="I35" s="2">
        <f t="shared" si="1"/>
        <v>65.61</v>
      </c>
      <c r="J35" s="14">
        <f t="shared" si="2"/>
        <v>4.7143165934145115</v>
      </c>
      <c r="K35" s="14">
        <f t="shared" si="4"/>
        <v>1.1785791483536279</v>
      </c>
      <c r="L35" s="2">
        <f t="shared" si="3"/>
        <v>1.1785791483536279</v>
      </c>
      <c r="M35" s="11">
        <f>L35/E35</f>
        <v>5.90944217987178</v>
      </c>
    </row>
    <row r="36" spans="1:13" x14ac:dyDescent="0.25">
      <c r="A36" s="2" t="s">
        <v>39</v>
      </c>
      <c r="B36" s="2">
        <v>1</v>
      </c>
      <c r="C36" s="2" t="s">
        <v>5</v>
      </c>
      <c r="D36" s="2" t="s">
        <v>6</v>
      </c>
      <c r="E36" s="2">
        <v>0.19972999999999999</v>
      </c>
      <c r="F36" s="2">
        <v>8.9</v>
      </c>
      <c r="G36" s="2">
        <v>8.9</v>
      </c>
      <c r="H36" s="2">
        <f t="shared" si="0"/>
        <v>8.9</v>
      </c>
      <c r="I36" s="2">
        <f t="shared" si="1"/>
        <v>79.210000000000008</v>
      </c>
      <c r="J36" s="14">
        <f t="shared" si="2"/>
        <v>6.1141704322048742</v>
      </c>
      <c r="K36" s="14">
        <f t="shared" si="4"/>
        <v>1.5285426080512186</v>
      </c>
      <c r="L36" s="2">
        <f t="shared" si="3"/>
        <v>1.5285426080512188</v>
      </c>
      <c r="M36" s="11">
        <f>L36/E36</f>
        <v>7.6530446505343157</v>
      </c>
    </row>
    <row r="37" spans="1:13" x14ac:dyDescent="0.25">
      <c r="A37" s="2" t="s">
        <v>40</v>
      </c>
      <c r="B37" s="2">
        <v>29</v>
      </c>
      <c r="C37" s="2" t="s">
        <v>5</v>
      </c>
      <c r="D37" s="2" t="s">
        <v>6</v>
      </c>
      <c r="E37" s="2">
        <v>0.19900000000000001</v>
      </c>
      <c r="F37" s="2">
        <v>7.9</v>
      </c>
      <c r="G37" s="2">
        <v>7.9</v>
      </c>
      <c r="H37" s="2">
        <f t="shared" si="0"/>
        <v>7.9</v>
      </c>
      <c r="I37" s="2">
        <f t="shared" si="1"/>
        <v>62.410000000000004</v>
      </c>
      <c r="J37" s="14">
        <f t="shared" si="2"/>
        <v>4.3849392195814856</v>
      </c>
      <c r="K37" s="14">
        <f t="shared" si="4"/>
        <v>1.0962348048953714</v>
      </c>
      <c r="L37" s="2">
        <f t="shared" si="3"/>
        <v>1.0962348048953714</v>
      </c>
      <c r="M37" s="11">
        <f>L37/E37</f>
        <v>5.5087176125395541</v>
      </c>
    </row>
    <row r="38" spans="1:13" x14ac:dyDescent="0.25">
      <c r="A38" s="2" t="s">
        <v>41</v>
      </c>
      <c r="B38" s="2">
        <v>29</v>
      </c>
      <c r="C38" s="2" t="s">
        <v>8</v>
      </c>
      <c r="D38" s="2" t="s">
        <v>6</v>
      </c>
      <c r="E38" s="2">
        <v>0.20179</v>
      </c>
      <c r="F38" s="2">
        <v>7.8</v>
      </c>
      <c r="G38" s="2">
        <v>7.8</v>
      </c>
      <c r="H38" s="2">
        <f t="shared" si="0"/>
        <v>7.8</v>
      </c>
      <c r="I38" s="2">
        <f t="shared" si="1"/>
        <v>60.839999999999996</v>
      </c>
      <c r="J38" s="14">
        <f t="shared" si="2"/>
        <v>4.2233384455446563</v>
      </c>
      <c r="K38" s="14">
        <f t="shared" si="4"/>
        <v>1.0558346113861641</v>
      </c>
      <c r="L38" s="2">
        <f t="shared" si="3"/>
        <v>1.0558346113861643</v>
      </c>
      <c r="M38" s="11">
        <f>L38/E38</f>
        <v>5.2323435818730575</v>
      </c>
    </row>
    <row r="39" spans="1:13" x14ac:dyDescent="0.25">
      <c r="A39" s="2" t="s">
        <v>42</v>
      </c>
      <c r="B39" s="2">
        <v>28</v>
      </c>
      <c r="C39" s="2" t="s">
        <v>5</v>
      </c>
      <c r="D39" s="2" t="s">
        <v>6</v>
      </c>
      <c r="E39" s="2">
        <v>0.20199</v>
      </c>
      <c r="F39" s="2">
        <v>8.1999999999999993</v>
      </c>
      <c r="G39" s="2">
        <v>8.1999999999999993</v>
      </c>
      <c r="H39" s="2">
        <f t="shared" si="0"/>
        <v>8.1999999999999993</v>
      </c>
      <c r="I39" s="2">
        <f t="shared" si="1"/>
        <v>67.239999999999995</v>
      </c>
      <c r="J39" s="14">
        <f t="shared" si="2"/>
        <v>4.882093193210709</v>
      </c>
      <c r="K39" s="14">
        <f t="shared" si="4"/>
        <v>1.2205232983026773</v>
      </c>
      <c r="L39" s="2">
        <f t="shared" si="3"/>
        <v>1.2205232983026773</v>
      </c>
      <c r="M39" s="11">
        <f>L39/E39</f>
        <v>6.0424936794033233</v>
      </c>
    </row>
    <row r="40" spans="1:13" x14ac:dyDescent="0.25">
      <c r="A40" s="2" t="s">
        <v>43</v>
      </c>
      <c r="B40" s="2">
        <v>28</v>
      </c>
      <c r="C40" s="2" t="s">
        <v>8</v>
      </c>
      <c r="D40" s="2" t="s">
        <v>6</v>
      </c>
      <c r="E40" s="2">
        <v>0.20143</v>
      </c>
      <c r="F40" s="2">
        <v>8.1999999999999993</v>
      </c>
      <c r="G40" s="2">
        <v>8.1999999999999993</v>
      </c>
      <c r="H40" s="2">
        <f t="shared" si="0"/>
        <v>8.1999999999999993</v>
      </c>
      <c r="I40" s="2">
        <f t="shared" si="1"/>
        <v>67.239999999999995</v>
      </c>
      <c r="J40" s="14">
        <f t="shared" si="2"/>
        <v>4.882093193210709</v>
      </c>
      <c r="K40" s="14">
        <f t="shared" si="4"/>
        <v>1.2205232983026773</v>
      </c>
      <c r="L40" s="2">
        <f t="shared" si="3"/>
        <v>1.2205232983026773</v>
      </c>
      <c r="M40" s="11">
        <f>L40/E40</f>
        <v>6.0592925497824419</v>
      </c>
    </row>
    <row r="41" spans="1:13" x14ac:dyDescent="0.25">
      <c r="A41" s="2" t="s">
        <v>44</v>
      </c>
      <c r="B41" s="2">
        <v>26</v>
      </c>
      <c r="C41" s="2" t="s">
        <v>8</v>
      </c>
      <c r="D41" s="2" t="s">
        <v>6</v>
      </c>
      <c r="E41" s="2">
        <v>0.20199</v>
      </c>
      <c r="F41" s="2">
        <v>8.8000000000000007</v>
      </c>
      <c r="G41" s="2">
        <v>8.8000000000000007</v>
      </c>
      <c r="H41" s="2">
        <f t="shared" si="0"/>
        <v>8.8000000000000007</v>
      </c>
      <c r="I41" s="2">
        <f t="shared" si="1"/>
        <v>77.440000000000012</v>
      </c>
      <c r="J41" s="14">
        <f t="shared" si="2"/>
        <v>5.9319835723034817</v>
      </c>
      <c r="K41" s="14">
        <f t="shared" si="4"/>
        <v>1.4829958930758704</v>
      </c>
      <c r="L41" s="2">
        <f t="shared" si="3"/>
        <v>1.4829958930758704</v>
      </c>
      <c r="M41" s="11">
        <f>L41/E41</f>
        <v>7.341927288855242</v>
      </c>
    </row>
    <row r="42" spans="1:13" x14ac:dyDescent="0.25">
      <c r="A42" s="2" t="s">
        <v>45</v>
      </c>
      <c r="B42" s="2">
        <v>26</v>
      </c>
      <c r="C42" s="2" t="s">
        <v>5</v>
      </c>
      <c r="D42" s="2" t="s">
        <v>6</v>
      </c>
      <c r="E42" s="2">
        <v>0.20127</v>
      </c>
      <c r="F42" s="2">
        <v>8.1</v>
      </c>
      <c r="G42" s="2">
        <v>8.1</v>
      </c>
      <c r="H42" s="2">
        <f t="shared" si="0"/>
        <v>8.1</v>
      </c>
      <c r="I42" s="2">
        <f t="shared" si="1"/>
        <v>65.61</v>
      </c>
      <c r="J42" s="14">
        <f t="shared" si="2"/>
        <v>4.7143165934145115</v>
      </c>
      <c r="K42" s="14">
        <f t="shared" si="4"/>
        <v>1.1785791483536279</v>
      </c>
      <c r="L42" s="2">
        <f t="shared" si="3"/>
        <v>1.1785791483536279</v>
      </c>
      <c r="M42" s="11">
        <f>L42/E42</f>
        <v>5.8557119707538519</v>
      </c>
    </row>
    <row r="43" spans="1:13" x14ac:dyDescent="0.25">
      <c r="A43" s="2" t="s">
        <v>46</v>
      </c>
      <c r="B43" s="2">
        <v>6</v>
      </c>
      <c r="C43" s="2" t="s">
        <v>8</v>
      </c>
      <c r="D43" s="2" t="s">
        <v>14</v>
      </c>
      <c r="E43" s="2">
        <v>0.19966</v>
      </c>
      <c r="F43" s="2">
        <v>7.5</v>
      </c>
      <c r="G43" s="2">
        <v>7.5</v>
      </c>
      <c r="H43" s="2">
        <f t="shared" si="0"/>
        <v>7.5</v>
      </c>
      <c r="I43" s="2">
        <f t="shared" si="1"/>
        <v>56.25</v>
      </c>
      <c r="J43" s="14">
        <f t="shared" si="2"/>
        <v>3.7508877749529099</v>
      </c>
      <c r="K43" s="14">
        <f t="shared" si="4"/>
        <v>0.93772194373822748</v>
      </c>
      <c r="L43" s="2">
        <f t="shared" si="3"/>
        <v>0.93772194373822748</v>
      </c>
      <c r="M43" s="11">
        <f>L43/E43</f>
        <v>4.6965939283693654</v>
      </c>
    </row>
    <row r="44" spans="1:13" x14ac:dyDescent="0.25">
      <c r="A44" s="2" t="s">
        <v>47</v>
      </c>
      <c r="B44" s="2">
        <v>6</v>
      </c>
      <c r="C44" s="2" t="s">
        <v>5</v>
      </c>
      <c r="D44" s="2" t="s">
        <v>14</v>
      </c>
      <c r="E44" s="2">
        <v>0.20199</v>
      </c>
      <c r="F44" s="2">
        <v>7.1</v>
      </c>
      <c r="G44" s="2">
        <v>7.1</v>
      </c>
      <c r="H44" s="2">
        <f t="shared" si="0"/>
        <v>7.1</v>
      </c>
      <c r="I44" s="2">
        <f t="shared" si="1"/>
        <v>50.41</v>
      </c>
      <c r="J44" s="14">
        <f t="shared" si="2"/>
        <v>3.1497740677076362</v>
      </c>
      <c r="K44" s="14">
        <f t="shared" si="4"/>
        <v>0.78744351692690906</v>
      </c>
      <c r="L44" s="2">
        <f t="shared" si="3"/>
        <v>0.78744351692690906</v>
      </c>
      <c r="M44" s="11">
        <f>L44/E44</f>
        <v>3.8984282238076591</v>
      </c>
    </row>
    <row r="45" spans="1:13" x14ac:dyDescent="0.25">
      <c r="A45" s="2" t="s">
        <v>48</v>
      </c>
      <c r="B45" s="2">
        <v>22</v>
      </c>
      <c r="C45" s="2" t="s">
        <v>8</v>
      </c>
      <c r="D45" s="2" t="s">
        <v>6</v>
      </c>
      <c r="E45" s="2">
        <v>0.20091999999999999</v>
      </c>
      <c r="F45" s="2">
        <v>7.2</v>
      </c>
      <c r="G45" s="2">
        <v>7.2</v>
      </c>
      <c r="H45" s="2">
        <f t="shared" si="0"/>
        <v>7.2</v>
      </c>
      <c r="I45" s="2">
        <f t="shared" si="1"/>
        <v>51.84</v>
      </c>
      <c r="J45" s="14">
        <f t="shared" si="2"/>
        <v>3.296964581639271</v>
      </c>
      <c r="K45" s="14">
        <f t="shared" si="4"/>
        <v>0.82424114540981774</v>
      </c>
      <c r="L45" s="2">
        <f t="shared" si="3"/>
        <v>0.82424114540981774</v>
      </c>
      <c r="M45" s="11">
        <f>L45/E45</f>
        <v>4.102334986112969</v>
      </c>
    </row>
    <row r="46" spans="1:13" x14ac:dyDescent="0.25">
      <c r="A46" s="2" t="s">
        <v>49</v>
      </c>
      <c r="B46" s="2">
        <v>22</v>
      </c>
      <c r="C46" s="2" t="s">
        <v>5</v>
      </c>
      <c r="D46" s="2" t="s">
        <v>6</v>
      </c>
      <c r="E46" s="2">
        <v>0.20129</v>
      </c>
      <c r="F46" s="2">
        <v>7.4</v>
      </c>
      <c r="G46" s="2">
        <v>7.4</v>
      </c>
      <c r="H46" s="2">
        <f t="shared" si="0"/>
        <v>7.4</v>
      </c>
      <c r="I46" s="2">
        <f t="shared" si="1"/>
        <v>54.760000000000005</v>
      </c>
      <c r="J46" s="14">
        <f t="shared" si="2"/>
        <v>3.5975214352619074</v>
      </c>
      <c r="K46" s="14">
        <f t="shared" si="4"/>
        <v>0.89938035881547684</v>
      </c>
      <c r="L46" s="2">
        <f t="shared" si="3"/>
        <v>0.89938035881547684</v>
      </c>
      <c r="M46" s="11">
        <f>L46/E46</f>
        <v>4.4680826609144857</v>
      </c>
    </row>
    <row r="47" spans="1:13" x14ac:dyDescent="0.25">
      <c r="A47" s="2" t="s">
        <v>50</v>
      </c>
      <c r="B47" s="2">
        <v>9</v>
      </c>
      <c r="C47" s="2" t="s">
        <v>8</v>
      </c>
      <c r="D47" s="2" t="s">
        <v>14</v>
      </c>
      <c r="E47" s="2">
        <v>0.20077999999999999</v>
      </c>
      <c r="F47" s="2">
        <v>7.6</v>
      </c>
      <c r="G47" s="2">
        <v>7.6</v>
      </c>
      <c r="H47" s="2">
        <f t="shared" si="0"/>
        <v>7.6</v>
      </c>
      <c r="I47" s="2">
        <f t="shared" si="1"/>
        <v>57.76</v>
      </c>
      <c r="J47" s="14">
        <f t="shared" si="2"/>
        <v>3.9063127232303683</v>
      </c>
      <c r="K47" s="14">
        <f t="shared" si="4"/>
        <v>0.97657818080759207</v>
      </c>
      <c r="L47" s="2">
        <f t="shared" si="3"/>
        <v>0.97657818080759207</v>
      </c>
      <c r="M47" s="11">
        <f>L47/E47</f>
        <v>4.8639216097598972</v>
      </c>
    </row>
    <row r="48" spans="1:13" x14ac:dyDescent="0.25">
      <c r="A48" s="2" t="s">
        <v>51</v>
      </c>
      <c r="B48" s="2">
        <v>9</v>
      </c>
      <c r="C48" s="2" t="s">
        <v>5</v>
      </c>
      <c r="D48" s="2" t="s">
        <v>14</v>
      </c>
      <c r="E48" s="2">
        <v>0.20050999999999999</v>
      </c>
      <c r="F48" s="2">
        <v>7.4</v>
      </c>
      <c r="G48" s="2">
        <v>7.4</v>
      </c>
      <c r="H48" s="2">
        <f t="shared" si="0"/>
        <v>7.4</v>
      </c>
      <c r="I48" s="2">
        <f t="shared" si="1"/>
        <v>54.760000000000005</v>
      </c>
      <c r="J48" s="14">
        <f t="shared" si="2"/>
        <v>3.5975214352619074</v>
      </c>
      <c r="K48" s="14">
        <f t="shared" si="4"/>
        <v>0.89938035881547684</v>
      </c>
      <c r="L48" s="2">
        <f t="shared" si="3"/>
        <v>0.89938035881547684</v>
      </c>
      <c r="M48" s="11">
        <f>L48/E48</f>
        <v>4.4854638612312447</v>
      </c>
    </row>
    <row r="49" spans="1:13" x14ac:dyDescent="0.25">
      <c r="A49" s="2" t="s">
        <v>52</v>
      </c>
      <c r="B49" s="2">
        <v>7</v>
      </c>
      <c r="C49" s="2" t="s">
        <v>5</v>
      </c>
      <c r="D49" s="2" t="s">
        <v>14</v>
      </c>
      <c r="E49" s="2">
        <v>0.20005000000000001</v>
      </c>
      <c r="F49" s="2">
        <v>7.1</v>
      </c>
      <c r="G49" s="2">
        <v>7.1</v>
      </c>
      <c r="H49" s="2">
        <f t="shared" si="0"/>
        <v>7.1</v>
      </c>
      <c r="I49" s="2">
        <f t="shared" si="1"/>
        <v>50.41</v>
      </c>
      <c r="J49" s="14">
        <f t="shared" si="2"/>
        <v>3.1497740677076362</v>
      </c>
      <c r="K49" s="14">
        <f t="shared" si="4"/>
        <v>0.78744351692690906</v>
      </c>
      <c r="L49" s="2">
        <f t="shared" si="3"/>
        <v>0.78744351692690906</v>
      </c>
      <c r="M49" s="11">
        <f>L49/E49</f>
        <v>3.9362335262529817</v>
      </c>
    </row>
    <row r="50" spans="1:13" x14ac:dyDescent="0.25">
      <c r="A50" s="2" t="s">
        <v>53</v>
      </c>
      <c r="B50" s="2">
        <v>7</v>
      </c>
      <c r="C50" s="2" t="s">
        <v>8</v>
      </c>
      <c r="D50" s="2" t="s">
        <v>14</v>
      </c>
      <c r="E50" s="2">
        <v>0.20038</v>
      </c>
      <c r="F50" s="2">
        <v>7.3</v>
      </c>
      <c r="G50" s="2">
        <v>7.3</v>
      </c>
      <c r="H50" s="2">
        <f t="shared" si="0"/>
        <v>7.3</v>
      </c>
      <c r="I50" s="2">
        <f t="shared" si="1"/>
        <v>53.29</v>
      </c>
      <c r="J50" s="14">
        <f t="shared" si="2"/>
        <v>3.4462137041573597</v>
      </c>
      <c r="K50" s="14">
        <f t="shared" si="4"/>
        <v>0.86155342603933993</v>
      </c>
      <c r="L50" s="2">
        <f t="shared" si="3"/>
        <v>0.86155342603933993</v>
      </c>
      <c r="M50" s="11">
        <f>L50/E50</f>
        <v>4.2995978941977242</v>
      </c>
    </row>
    <row r="51" spans="1:13" x14ac:dyDescent="0.25">
      <c r="A51" s="2" t="s">
        <v>54</v>
      </c>
      <c r="B51" s="2">
        <v>8</v>
      </c>
      <c r="C51" s="2" t="s">
        <v>8</v>
      </c>
      <c r="D51" s="2" t="s">
        <v>14</v>
      </c>
      <c r="E51" s="2">
        <v>0.20011999999999999</v>
      </c>
      <c r="F51" s="2">
        <v>7.3</v>
      </c>
      <c r="G51" s="2">
        <v>7.3</v>
      </c>
      <c r="H51" s="2">
        <f t="shared" si="0"/>
        <v>7.3</v>
      </c>
      <c r="I51" s="2">
        <f t="shared" si="1"/>
        <v>53.29</v>
      </c>
      <c r="J51" s="14">
        <f t="shared" si="2"/>
        <v>3.4462137041573597</v>
      </c>
      <c r="K51" s="14">
        <f t="shared" si="4"/>
        <v>0.86155342603933993</v>
      </c>
      <c r="L51" s="2">
        <f t="shared" si="3"/>
        <v>0.86155342603933993</v>
      </c>
      <c r="M51" s="11">
        <f>L51/E51</f>
        <v>4.3051840197848286</v>
      </c>
    </row>
    <row r="52" spans="1:13" x14ac:dyDescent="0.25">
      <c r="A52" s="2" t="s">
        <v>55</v>
      </c>
      <c r="B52" s="2">
        <v>8</v>
      </c>
      <c r="C52" s="2" t="s">
        <v>5</v>
      </c>
      <c r="D52" s="2" t="s">
        <v>14</v>
      </c>
      <c r="E52" s="2">
        <v>0.19983000000000001</v>
      </c>
      <c r="F52" s="2">
        <v>7.1</v>
      </c>
      <c r="G52" s="2">
        <v>7.1</v>
      </c>
      <c r="H52" s="2">
        <f t="shared" si="0"/>
        <v>7.1</v>
      </c>
      <c r="I52" s="2">
        <f t="shared" si="1"/>
        <v>50.41</v>
      </c>
      <c r="J52" s="14">
        <f t="shared" si="2"/>
        <v>3.1497740677076362</v>
      </c>
      <c r="K52" s="14">
        <f t="shared" si="4"/>
        <v>0.78744351692690906</v>
      </c>
      <c r="L52" s="2">
        <f t="shared" si="3"/>
        <v>0.78744351692690906</v>
      </c>
      <c r="M52" s="11">
        <f>L52/E52</f>
        <v>3.9405670666411901</v>
      </c>
    </row>
    <row r="53" spans="1:13" x14ac:dyDescent="0.25">
      <c r="A53" s="2" t="s">
        <v>56</v>
      </c>
      <c r="B53" s="2">
        <v>27</v>
      </c>
      <c r="C53" s="2" t="s">
        <v>8</v>
      </c>
      <c r="D53" s="2" t="s">
        <v>6</v>
      </c>
      <c r="E53" s="2">
        <v>0.19922999999999999</v>
      </c>
      <c r="F53" s="2">
        <v>7.2</v>
      </c>
      <c r="G53" s="2">
        <v>7.3</v>
      </c>
      <c r="H53" s="2">
        <f t="shared" si="0"/>
        <v>7.25</v>
      </c>
      <c r="I53" s="2">
        <f t="shared" si="1"/>
        <v>52.5625</v>
      </c>
      <c r="J53" s="14">
        <f t="shared" si="2"/>
        <v>3.3713318168250086</v>
      </c>
      <c r="K53" s="14">
        <f t="shared" si="4"/>
        <v>0.84283295420625215</v>
      </c>
      <c r="L53" s="2">
        <f t="shared" si="3"/>
        <v>0.84283295420625215</v>
      </c>
      <c r="M53" s="11">
        <f>L53/E53</f>
        <v>4.2304520112746689</v>
      </c>
    </row>
    <row r="54" spans="1:13" x14ac:dyDescent="0.25">
      <c r="A54" s="2" t="s">
        <v>57</v>
      </c>
      <c r="B54" s="2">
        <v>27</v>
      </c>
      <c r="C54" s="2" t="s">
        <v>5</v>
      </c>
      <c r="D54" s="2" t="s">
        <v>6</v>
      </c>
      <c r="E54" s="2">
        <v>0.20157</v>
      </c>
      <c r="F54" s="2">
        <v>7.5</v>
      </c>
      <c r="G54" s="2">
        <v>7.5</v>
      </c>
      <c r="H54" s="2">
        <f t="shared" si="0"/>
        <v>7.5</v>
      </c>
      <c r="I54" s="2">
        <f t="shared" si="1"/>
        <v>56.25</v>
      </c>
      <c r="J54" s="14">
        <f t="shared" si="2"/>
        <v>3.7508877749529099</v>
      </c>
      <c r="K54" s="14">
        <f t="shared" si="4"/>
        <v>0.93772194373822748</v>
      </c>
      <c r="L54" s="2">
        <f t="shared" si="3"/>
        <v>0.93772194373822748</v>
      </c>
      <c r="M54" s="11">
        <f>L54/E54</f>
        <v>4.6520908058650967</v>
      </c>
    </row>
    <row r="55" spans="1:13" x14ac:dyDescent="0.25">
      <c r="A55" s="2" t="s">
        <v>58</v>
      </c>
      <c r="B55" s="2">
        <v>4</v>
      </c>
      <c r="C55" s="2" t="s">
        <v>5</v>
      </c>
      <c r="D55" s="2" t="s">
        <v>14</v>
      </c>
      <c r="E55" s="2">
        <v>0.20068</v>
      </c>
      <c r="F55" s="2">
        <v>7.3</v>
      </c>
      <c r="G55" s="2">
        <v>7.3</v>
      </c>
      <c r="H55" s="2">
        <f t="shared" si="0"/>
        <v>7.3</v>
      </c>
      <c r="I55" s="2">
        <f t="shared" si="1"/>
        <v>53.29</v>
      </c>
      <c r="J55" s="14">
        <f t="shared" si="2"/>
        <v>3.4462137041573597</v>
      </c>
      <c r="K55" s="14">
        <f t="shared" si="4"/>
        <v>0.86155342603933993</v>
      </c>
      <c r="L55" s="2">
        <f t="shared" si="3"/>
        <v>0.86155342603933993</v>
      </c>
      <c r="M55" s="11">
        <f>L55/E55</f>
        <v>4.2931703510032886</v>
      </c>
    </row>
    <row r="56" spans="1:13" x14ac:dyDescent="0.25">
      <c r="A56" s="2" t="s">
        <v>59</v>
      </c>
      <c r="B56" s="2">
        <v>4</v>
      </c>
      <c r="C56" s="2" t="s">
        <v>8</v>
      </c>
      <c r="D56" s="2" t="s">
        <v>14</v>
      </c>
      <c r="E56" s="2">
        <v>0.20030000000000001</v>
      </c>
      <c r="F56" s="2">
        <v>7.1</v>
      </c>
      <c r="G56" s="2">
        <v>7.1</v>
      </c>
      <c r="H56" s="2">
        <f t="shared" si="0"/>
        <v>7.1</v>
      </c>
      <c r="I56" s="2">
        <f t="shared" si="1"/>
        <v>50.41</v>
      </c>
      <c r="J56" s="14">
        <f t="shared" si="2"/>
        <v>3.1497740677076362</v>
      </c>
      <c r="K56" s="14">
        <f t="shared" si="4"/>
        <v>0.78744351692690906</v>
      </c>
      <c r="L56" s="2">
        <f t="shared" si="3"/>
        <v>0.78744351692690906</v>
      </c>
      <c r="M56" s="11">
        <f>L56/E56</f>
        <v>3.9313206037289516</v>
      </c>
    </row>
    <row r="57" spans="1:13" x14ac:dyDescent="0.25">
      <c r="A57" s="2" t="s">
        <v>60</v>
      </c>
      <c r="B57" s="2">
        <v>24</v>
      </c>
      <c r="C57" s="2" t="s">
        <v>5</v>
      </c>
      <c r="D57" s="2" t="s">
        <v>6</v>
      </c>
      <c r="E57" s="2">
        <v>0.19941</v>
      </c>
      <c r="F57" s="2">
        <v>7.3</v>
      </c>
      <c r="G57" s="2">
        <v>7.3</v>
      </c>
      <c r="H57" s="2">
        <f t="shared" si="0"/>
        <v>7.3</v>
      </c>
      <c r="I57" s="2">
        <f t="shared" si="1"/>
        <v>53.29</v>
      </c>
      <c r="J57" s="14">
        <f t="shared" si="2"/>
        <v>3.4462137041573597</v>
      </c>
      <c r="K57" s="14">
        <f t="shared" si="4"/>
        <v>0.86155342603933993</v>
      </c>
      <c r="L57" s="2">
        <f t="shared" si="3"/>
        <v>0.86155342603933993</v>
      </c>
      <c r="M57" s="11">
        <f>L57/E57</f>
        <v>4.3205126424920515</v>
      </c>
    </row>
    <row r="58" spans="1:13" x14ac:dyDescent="0.25">
      <c r="A58" s="2" t="s">
        <v>61</v>
      </c>
      <c r="B58" s="2">
        <v>24</v>
      </c>
      <c r="C58" s="2" t="s">
        <v>8</v>
      </c>
      <c r="D58" s="2" t="s">
        <v>6</v>
      </c>
      <c r="E58" s="2">
        <v>0.19958999999999999</v>
      </c>
      <c r="F58" s="2">
        <v>7.1</v>
      </c>
      <c r="G58" s="2">
        <v>7.1</v>
      </c>
      <c r="H58" s="2">
        <f t="shared" si="0"/>
        <v>7.1</v>
      </c>
      <c r="I58" s="2">
        <f t="shared" si="1"/>
        <v>50.41</v>
      </c>
      <c r="J58" s="14">
        <f t="shared" si="2"/>
        <v>3.1497740677076362</v>
      </c>
      <c r="K58" s="14">
        <f t="shared" si="4"/>
        <v>0.78744351692690906</v>
      </c>
      <c r="L58" s="2">
        <f t="shared" si="3"/>
        <v>0.78744351692690906</v>
      </c>
      <c r="M58" s="11">
        <f>L58/E58</f>
        <v>3.9453054608292453</v>
      </c>
    </row>
    <row r="59" spans="1:13" x14ac:dyDescent="0.25">
      <c r="A59" s="2" t="s">
        <v>62</v>
      </c>
      <c r="B59" s="2">
        <v>20</v>
      </c>
      <c r="C59" s="2" t="s">
        <v>8</v>
      </c>
      <c r="D59" s="2" t="s">
        <v>6</v>
      </c>
      <c r="E59" s="2">
        <v>0.20164000000000001</v>
      </c>
      <c r="F59" s="2">
        <v>8.1</v>
      </c>
      <c r="G59" s="2">
        <v>8.1999999999999993</v>
      </c>
      <c r="H59" s="2">
        <f t="shared" si="0"/>
        <v>8.1499999999999986</v>
      </c>
      <c r="I59" s="2">
        <f t="shared" si="1"/>
        <v>66.422499999999971</v>
      </c>
      <c r="J59" s="14">
        <f t="shared" si="2"/>
        <v>4.7979475672393006</v>
      </c>
      <c r="K59" s="14">
        <f t="shared" si="4"/>
        <v>1.1994868918098252</v>
      </c>
      <c r="L59" s="2">
        <f t="shared" si="3"/>
        <v>1.1994868918098252</v>
      </c>
      <c r="M59" s="11">
        <f>L59/E59</f>
        <v>5.9486554840796719</v>
      </c>
    </row>
    <row r="60" spans="1:13" x14ac:dyDescent="0.25">
      <c r="A60" s="2" t="s">
        <v>63</v>
      </c>
      <c r="B60" s="2">
        <v>20</v>
      </c>
      <c r="C60" s="2" t="s">
        <v>5</v>
      </c>
      <c r="D60" s="2" t="s">
        <v>6</v>
      </c>
      <c r="E60" s="2">
        <v>0.20080000000000001</v>
      </c>
      <c r="F60" s="2">
        <v>8.6999999999999993</v>
      </c>
      <c r="G60" s="2">
        <v>8.6999999999999993</v>
      </c>
      <c r="H60" s="2">
        <f t="shared" si="0"/>
        <v>8.6999999999999993</v>
      </c>
      <c r="I60" s="2">
        <f t="shared" si="1"/>
        <v>75.689999999999984</v>
      </c>
      <c r="J60" s="14">
        <f t="shared" si="2"/>
        <v>5.7518553209885432</v>
      </c>
      <c r="K60" s="14">
        <f t="shared" si="4"/>
        <v>1.4379638302471358</v>
      </c>
      <c r="L60" s="2">
        <f t="shared" si="3"/>
        <v>1.4379638302471358</v>
      </c>
      <c r="M60" s="11">
        <f>L60/E60</f>
        <v>7.1611744534219905</v>
      </c>
    </row>
    <row r="61" spans="1:13" x14ac:dyDescent="0.25">
      <c r="A61" s="2" t="s">
        <v>64</v>
      </c>
      <c r="B61" s="2">
        <v>25</v>
      </c>
      <c r="C61" s="2" t="s">
        <v>8</v>
      </c>
      <c r="D61" s="2" t="s">
        <v>6</v>
      </c>
      <c r="E61" s="2">
        <v>0.20115</v>
      </c>
      <c r="F61" s="2">
        <v>7.9</v>
      </c>
      <c r="G61" s="2">
        <v>7.9</v>
      </c>
      <c r="H61" s="2">
        <f t="shared" si="0"/>
        <v>7.9</v>
      </c>
      <c r="I61" s="2">
        <f t="shared" si="1"/>
        <v>62.410000000000004</v>
      </c>
      <c r="J61" s="14">
        <f t="shared" si="2"/>
        <v>4.3849392195814856</v>
      </c>
      <c r="K61" s="14">
        <f t="shared" si="4"/>
        <v>1.0962348048953714</v>
      </c>
      <c r="L61" s="2">
        <f t="shared" si="3"/>
        <v>1.0962348048953714</v>
      </c>
      <c r="M61" s="11">
        <f>L61/E61</f>
        <v>5.4498374590871066</v>
      </c>
    </row>
    <row r="62" spans="1:13" x14ac:dyDescent="0.25">
      <c r="A62" s="2" t="s">
        <v>65</v>
      </c>
      <c r="B62" s="2">
        <v>25</v>
      </c>
      <c r="C62" s="2" t="s">
        <v>5</v>
      </c>
      <c r="D62" s="2" t="s">
        <v>6</v>
      </c>
      <c r="E62" s="2">
        <v>0.20199</v>
      </c>
      <c r="F62" s="2">
        <v>7.8</v>
      </c>
      <c r="G62" s="2">
        <v>7.7</v>
      </c>
      <c r="H62" s="2">
        <f t="shared" si="0"/>
        <v>7.75</v>
      </c>
      <c r="I62" s="2">
        <f t="shared" si="1"/>
        <v>60.0625</v>
      </c>
      <c r="J62" s="14">
        <f t="shared" si="2"/>
        <v>4.1433100367461639</v>
      </c>
      <c r="K62" s="14">
        <f t="shared" si="4"/>
        <v>1.035827509186541</v>
      </c>
      <c r="L62" s="2">
        <f t="shared" si="3"/>
        <v>1.035827509186541</v>
      </c>
      <c r="M62" s="11">
        <f>L62/E62</f>
        <v>5.1281128233404676</v>
      </c>
    </row>
    <row r="63" spans="1:13" x14ac:dyDescent="0.25">
      <c r="A63" s="2" t="s">
        <v>66</v>
      </c>
      <c r="B63" s="2">
        <v>23</v>
      </c>
      <c r="C63" s="2" t="s">
        <v>5</v>
      </c>
      <c r="D63" s="2" t="s">
        <v>6</v>
      </c>
      <c r="E63" s="2">
        <v>0.20122000000000001</v>
      </c>
      <c r="F63" s="2">
        <v>7.5</v>
      </c>
      <c r="G63" s="2">
        <v>7.6</v>
      </c>
      <c r="H63" s="2">
        <f t="shared" si="0"/>
        <v>7.55</v>
      </c>
      <c r="I63" s="2">
        <f t="shared" si="1"/>
        <v>57.002499999999998</v>
      </c>
      <c r="J63" s="14">
        <f t="shared" si="2"/>
        <v>3.8283429230183321</v>
      </c>
      <c r="K63" s="14">
        <f t="shared" si="4"/>
        <v>0.95708573075458303</v>
      </c>
      <c r="L63" s="2">
        <f t="shared" si="3"/>
        <v>0.95708573075458303</v>
      </c>
      <c r="M63" s="11">
        <f>L63/E63</f>
        <v>4.7564145251693821</v>
      </c>
    </row>
    <row r="64" spans="1:13" x14ac:dyDescent="0.25">
      <c r="A64" s="2" t="s">
        <v>67</v>
      </c>
      <c r="B64" s="2">
        <v>23</v>
      </c>
      <c r="C64" s="2" t="s">
        <v>8</v>
      </c>
      <c r="D64" s="2" t="s">
        <v>6</v>
      </c>
      <c r="E64" s="2">
        <v>0.19903000000000001</v>
      </c>
      <c r="F64" s="2">
        <v>7.7</v>
      </c>
      <c r="G64" s="2">
        <v>7.7</v>
      </c>
      <c r="H64" s="2">
        <f t="shared" si="0"/>
        <v>7.7</v>
      </c>
      <c r="I64" s="2">
        <f t="shared" si="1"/>
        <v>59.290000000000006</v>
      </c>
      <c r="J64" s="14">
        <f t="shared" si="2"/>
        <v>4.0637962800942855</v>
      </c>
      <c r="K64" s="14">
        <f t="shared" si="4"/>
        <v>1.0159490700235714</v>
      </c>
      <c r="L64" s="2">
        <f t="shared" si="3"/>
        <v>1.0159490700235714</v>
      </c>
      <c r="M64" s="11">
        <f>L64/E64</f>
        <v>5.1045021857185917</v>
      </c>
    </row>
    <row r="65" spans="1:13" x14ac:dyDescent="0.25">
      <c r="A65" s="2" t="s">
        <v>68</v>
      </c>
      <c r="B65" s="2">
        <v>5</v>
      </c>
      <c r="C65" s="2" t="s">
        <v>5</v>
      </c>
      <c r="D65" s="2" t="s">
        <v>14</v>
      </c>
      <c r="E65" s="2">
        <v>0.20152999999999999</v>
      </c>
      <c r="F65" s="2">
        <v>8.6999999999999993</v>
      </c>
      <c r="G65" s="2">
        <v>8.6999999999999993</v>
      </c>
      <c r="H65" s="2">
        <f t="shared" si="0"/>
        <v>8.6999999999999993</v>
      </c>
      <c r="I65" s="2">
        <f t="shared" si="1"/>
        <v>75.689999999999984</v>
      </c>
      <c r="J65" s="14">
        <f t="shared" si="2"/>
        <v>5.7518553209885432</v>
      </c>
      <c r="K65" s="14">
        <f t="shared" si="4"/>
        <v>1.4379638302471358</v>
      </c>
      <c r="L65" s="2">
        <f t="shared" si="3"/>
        <v>1.4379638302471358</v>
      </c>
      <c r="M65" s="11">
        <f>L65/E65</f>
        <v>7.1352346064959855</v>
      </c>
    </row>
    <row r="66" spans="1:13" x14ac:dyDescent="0.25">
      <c r="A66" s="2" t="s">
        <v>69</v>
      </c>
      <c r="B66" s="2">
        <v>5</v>
      </c>
      <c r="C66" s="2" t="s">
        <v>8</v>
      </c>
      <c r="D66" s="2" t="s">
        <v>14</v>
      </c>
      <c r="E66" s="2">
        <v>0.20119999999999999</v>
      </c>
      <c r="F66" s="2">
        <v>8.6999999999999993</v>
      </c>
      <c r="G66" s="2">
        <v>8.6999999999999993</v>
      </c>
      <c r="H66" s="2">
        <f t="shared" si="0"/>
        <v>8.6999999999999993</v>
      </c>
      <c r="I66" s="2">
        <f t="shared" si="1"/>
        <v>75.689999999999984</v>
      </c>
      <c r="J66" s="14">
        <f t="shared" si="2"/>
        <v>5.7518553209885432</v>
      </c>
      <c r="K66" s="14">
        <f t="shared" si="4"/>
        <v>1.4379638302471358</v>
      </c>
      <c r="L66" s="2">
        <f t="shared" si="3"/>
        <v>1.4379638302471358</v>
      </c>
      <c r="M66" s="11">
        <f>L66/E66</f>
        <v>7.1469375260792045</v>
      </c>
    </row>
    <row r="67" spans="1:13" x14ac:dyDescent="0.25">
      <c r="A67" s="15" t="s">
        <v>124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</row>
    <row r="68" spans="1:13" x14ac:dyDescent="0.25">
      <c r="A68" s="6">
        <v>1.46956</v>
      </c>
      <c r="B68" s="2" t="s">
        <v>123</v>
      </c>
      <c r="C68" s="2" t="s">
        <v>123</v>
      </c>
      <c r="D68" s="2" t="s">
        <v>123</v>
      </c>
      <c r="E68" s="10" t="s">
        <v>123</v>
      </c>
      <c r="F68" s="2">
        <v>6</v>
      </c>
      <c r="G68" s="2">
        <v>6</v>
      </c>
      <c r="H68" s="2">
        <f t="shared" si="0"/>
        <v>6</v>
      </c>
      <c r="I68" s="2">
        <f t="shared" si="1"/>
        <v>36</v>
      </c>
      <c r="J68" s="14">
        <f t="shared" ref="J68:J81" si="5">(I68-19.809)/9.7153</f>
        <v>1.66654658116579</v>
      </c>
      <c r="K68" s="2">
        <f>J68/4</f>
        <v>0.4166366452914475</v>
      </c>
      <c r="L68" s="2">
        <f t="shared" si="3"/>
        <v>0.4166366452914475</v>
      </c>
      <c r="M68" s="10" t="s">
        <v>123</v>
      </c>
    </row>
    <row r="69" spans="1:13" x14ac:dyDescent="0.25">
      <c r="A69" s="6">
        <v>2.9391099999999999</v>
      </c>
      <c r="B69" s="2" t="s">
        <v>123</v>
      </c>
      <c r="C69" s="2" t="s">
        <v>123</v>
      </c>
      <c r="D69" s="2" t="s">
        <v>123</v>
      </c>
      <c r="E69" s="10" t="s">
        <v>123</v>
      </c>
      <c r="F69" s="2">
        <v>7</v>
      </c>
      <c r="G69" s="2">
        <v>7</v>
      </c>
      <c r="H69" s="2">
        <f t="shared" si="0"/>
        <v>7</v>
      </c>
      <c r="I69" s="2">
        <f t="shared" si="1"/>
        <v>49</v>
      </c>
      <c r="J69" s="14">
        <f t="shared" si="5"/>
        <v>3.0046421623624595</v>
      </c>
      <c r="K69" s="14">
        <f t="shared" ref="K69:K81" si="6">J69/4</f>
        <v>0.75116054059061488</v>
      </c>
      <c r="L69" s="2">
        <f t="shared" si="3"/>
        <v>0.75116054059061488</v>
      </c>
      <c r="M69" s="10" t="s">
        <v>123</v>
      </c>
    </row>
    <row r="70" spans="1:13" x14ac:dyDescent="0.25">
      <c r="A70" s="6">
        <v>5.8782399999999999</v>
      </c>
      <c r="B70" s="2" t="s">
        <v>123</v>
      </c>
      <c r="C70" s="2" t="s">
        <v>123</v>
      </c>
      <c r="D70" s="2" t="s">
        <v>123</v>
      </c>
      <c r="E70" s="10" t="s">
        <v>123</v>
      </c>
      <c r="F70" s="2">
        <v>8.6</v>
      </c>
      <c r="G70" s="2">
        <v>8.6</v>
      </c>
      <c r="H70" s="2">
        <f t="shared" si="0"/>
        <v>8.6</v>
      </c>
      <c r="I70" s="2">
        <f t="shared" si="1"/>
        <v>73.959999999999994</v>
      </c>
      <c r="J70" s="14">
        <f t="shared" si="5"/>
        <v>5.5737856782600641</v>
      </c>
      <c r="K70" s="14">
        <f t="shared" si="6"/>
        <v>1.393446419565016</v>
      </c>
      <c r="L70" s="2">
        <f t="shared" ref="L70:L81" si="7">K70*0.001*1000</f>
        <v>1.393446419565016</v>
      </c>
      <c r="M70" s="10" t="s">
        <v>123</v>
      </c>
    </row>
    <row r="71" spans="1:13" x14ac:dyDescent="0.25">
      <c r="A71" s="6">
        <v>8.8173600000000008</v>
      </c>
      <c r="B71" s="2" t="s">
        <v>123</v>
      </c>
      <c r="C71" s="2" t="s">
        <v>123</v>
      </c>
      <c r="D71" s="2" t="s">
        <v>123</v>
      </c>
      <c r="E71" s="10" t="s">
        <v>123</v>
      </c>
      <c r="F71" s="2">
        <v>10.1</v>
      </c>
      <c r="G71" s="2">
        <v>10.1</v>
      </c>
      <c r="H71" s="2">
        <f t="shared" si="0"/>
        <v>10.1</v>
      </c>
      <c r="I71" s="2">
        <f t="shared" si="1"/>
        <v>102.00999999999999</v>
      </c>
      <c r="J71" s="14">
        <f t="shared" si="5"/>
        <v>8.4609842207651855</v>
      </c>
      <c r="K71" s="14">
        <f t="shared" si="6"/>
        <v>2.1152460551912964</v>
      </c>
      <c r="L71" s="2">
        <f t="shared" si="7"/>
        <v>2.1152460551912964</v>
      </c>
      <c r="M71" s="10" t="s">
        <v>123</v>
      </c>
    </row>
    <row r="72" spans="1:13" x14ac:dyDescent="0.25">
      <c r="A72" s="2">
        <v>11.175649999999999</v>
      </c>
      <c r="B72" s="2" t="s">
        <v>123</v>
      </c>
      <c r="C72" s="2" t="s">
        <v>123</v>
      </c>
      <c r="D72" s="2" t="s">
        <v>123</v>
      </c>
      <c r="E72" s="10" t="s">
        <v>123</v>
      </c>
      <c r="F72" s="2">
        <v>11.5</v>
      </c>
      <c r="G72" s="2">
        <v>11.5</v>
      </c>
      <c r="H72" s="2">
        <f t="shared" si="0"/>
        <v>11.5</v>
      </c>
      <c r="I72" s="2">
        <f t="shared" si="1"/>
        <v>132.25</v>
      </c>
      <c r="J72" s="14">
        <f t="shared" si="5"/>
        <v>11.573600403487283</v>
      </c>
      <c r="K72" s="14">
        <f t="shared" si="6"/>
        <v>2.8934001008718209</v>
      </c>
      <c r="L72" s="2">
        <f t="shared" si="7"/>
        <v>2.8934001008718209</v>
      </c>
      <c r="M72" s="10" t="s">
        <v>123</v>
      </c>
    </row>
    <row r="73" spans="1:13" x14ac:dyDescent="0.25">
      <c r="A73" s="2">
        <v>23.51295</v>
      </c>
      <c r="B73" s="2" t="s">
        <v>123</v>
      </c>
      <c r="C73" s="2" t="s">
        <v>123</v>
      </c>
      <c r="D73" s="2" t="s">
        <v>123</v>
      </c>
      <c r="E73" s="10" t="s">
        <v>123</v>
      </c>
      <c r="F73" s="2">
        <v>14.1</v>
      </c>
      <c r="G73" s="2">
        <v>14</v>
      </c>
      <c r="H73" s="2">
        <f t="shared" si="0"/>
        <v>14.05</v>
      </c>
      <c r="I73" s="2">
        <f t="shared" si="1"/>
        <v>197.40250000000003</v>
      </c>
      <c r="J73" s="14">
        <f t="shared" si="5"/>
        <v>18.279775199942364</v>
      </c>
      <c r="K73" s="14">
        <f t="shared" si="6"/>
        <v>4.569943799985591</v>
      </c>
      <c r="L73" s="2">
        <f t="shared" si="7"/>
        <v>4.569943799985591</v>
      </c>
      <c r="M73" s="10" t="s">
        <v>123</v>
      </c>
    </row>
    <row r="74" spans="1:13" x14ac:dyDescent="0.25">
      <c r="A74" s="2">
        <v>35.26943</v>
      </c>
      <c r="B74" s="2" t="s">
        <v>123</v>
      </c>
      <c r="C74" s="2" t="s">
        <v>123</v>
      </c>
      <c r="D74" s="2" t="s">
        <v>123</v>
      </c>
      <c r="E74" s="10" t="s">
        <v>123</v>
      </c>
      <c r="F74" s="2">
        <v>16.5</v>
      </c>
      <c r="G74" s="2">
        <v>16.5</v>
      </c>
      <c r="H74" s="2">
        <f t="shared" si="0"/>
        <v>16.5</v>
      </c>
      <c r="I74" s="2">
        <f t="shared" si="1"/>
        <v>272.25</v>
      </c>
      <c r="J74" s="14">
        <f t="shared" si="5"/>
        <v>25.983860508682184</v>
      </c>
      <c r="K74" s="14">
        <f t="shared" si="6"/>
        <v>6.4959651271705461</v>
      </c>
      <c r="L74" s="2">
        <f t="shared" si="7"/>
        <v>6.4959651271705461</v>
      </c>
      <c r="M74" s="10" t="s">
        <v>123</v>
      </c>
    </row>
    <row r="75" spans="1:13" x14ac:dyDescent="0.25">
      <c r="A75" s="2">
        <v>47.025910000000003</v>
      </c>
      <c r="B75" s="2" t="s">
        <v>123</v>
      </c>
      <c r="C75" s="2" t="s">
        <v>123</v>
      </c>
      <c r="D75" s="2" t="s">
        <v>123</v>
      </c>
      <c r="E75" s="10" t="s">
        <v>123</v>
      </c>
      <c r="F75" s="2">
        <v>17.5</v>
      </c>
      <c r="G75" s="2">
        <v>17.600000000000001</v>
      </c>
      <c r="H75" s="2">
        <f t="shared" ref="H75:H81" si="8">AVERAGE(F75:G75)</f>
        <v>17.55</v>
      </c>
      <c r="I75" s="2">
        <f t="shared" ref="I75:I81" si="9">H75*H75</f>
        <v>308.0025</v>
      </c>
      <c r="J75" s="14">
        <f t="shared" si="5"/>
        <v>29.66388068304633</v>
      </c>
      <c r="K75" s="14">
        <f t="shared" si="6"/>
        <v>7.4159701707615824</v>
      </c>
      <c r="L75" s="2">
        <f t="shared" si="7"/>
        <v>7.4159701707615833</v>
      </c>
      <c r="M75" s="10" t="s">
        <v>123</v>
      </c>
    </row>
    <row r="76" spans="1:13" x14ac:dyDescent="0.25">
      <c r="A76" s="2">
        <v>58.782380000000003</v>
      </c>
      <c r="B76" s="2" t="s">
        <v>123</v>
      </c>
      <c r="C76" s="2" t="s">
        <v>123</v>
      </c>
      <c r="D76" s="2" t="s">
        <v>123</v>
      </c>
      <c r="E76" s="10" t="s">
        <v>123</v>
      </c>
      <c r="F76" s="2">
        <v>19.399999999999999</v>
      </c>
      <c r="G76" s="2">
        <v>19.399999999999999</v>
      </c>
      <c r="H76" s="2">
        <f t="shared" si="8"/>
        <v>19.399999999999999</v>
      </c>
      <c r="I76" s="2">
        <f t="shared" si="9"/>
        <v>376.35999999999996</v>
      </c>
      <c r="J76" s="14">
        <f t="shared" si="5"/>
        <v>36.699947505481042</v>
      </c>
      <c r="K76" s="14">
        <f t="shared" si="6"/>
        <v>9.1749868763702604</v>
      </c>
      <c r="L76" s="2">
        <f t="shared" si="7"/>
        <v>9.1749868763702604</v>
      </c>
      <c r="M76" s="10" t="s">
        <v>123</v>
      </c>
    </row>
    <row r="77" spans="1:13" x14ac:dyDescent="0.25">
      <c r="A77" s="2" t="s">
        <v>73</v>
      </c>
      <c r="B77" s="2" t="s">
        <v>123</v>
      </c>
      <c r="C77" s="2" t="s">
        <v>123</v>
      </c>
      <c r="D77" s="2" t="s">
        <v>123</v>
      </c>
      <c r="E77" s="10" t="s">
        <v>123</v>
      </c>
      <c r="F77" s="2">
        <v>17</v>
      </c>
      <c r="G77" s="2">
        <v>17</v>
      </c>
      <c r="H77" s="2">
        <f t="shared" si="8"/>
        <v>17</v>
      </c>
      <c r="I77" s="2">
        <f t="shared" si="9"/>
        <v>289</v>
      </c>
      <c r="J77" s="14">
        <f t="shared" si="5"/>
        <v>27.707945199839429</v>
      </c>
      <c r="K77" s="14">
        <f t="shared" si="6"/>
        <v>6.9269862999598573</v>
      </c>
      <c r="L77" s="2">
        <f t="shared" si="7"/>
        <v>6.9269862999598582</v>
      </c>
      <c r="M77" s="10" t="s">
        <v>123</v>
      </c>
    </row>
    <row r="78" spans="1:13" x14ac:dyDescent="0.25">
      <c r="A78" s="2" t="s">
        <v>73</v>
      </c>
      <c r="B78" s="2" t="s">
        <v>123</v>
      </c>
      <c r="C78" s="2" t="s">
        <v>123</v>
      </c>
      <c r="D78" s="2" t="s">
        <v>123</v>
      </c>
      <c r="E78" s="10" t="s">
        <v>123</v>
      </c>
      <c r="F78" s="2">
        <v>16</v>
      </c>
      <c r="G78" s="2">
        <v>16</v>
      </c>
      <c r="H78" s="2">
        <f t="shared" si="8"/>
        <v>16</v>
      </c>
      <c r="I78" s="2">
        <f t="shared" si="9"/>
        <v>256</v>
      </c>
      <c r="J78" s="14">
        <f t="shared" si="5"/>
        <v>24.311241032186349</v>
      </c>
      <c r="K78" s="14">
        <f t="shared" si="6"/>
        <v>6.0778102580465871</v>
      </c>
      <c r="L78" s="2">
        <f t="shared" si="7"/>
        <v>6.0778102580465871</v>
      </c>
      <c r="M78" s="10" t="s">
        <v>123</v>
      </c>
    </row>
    <row r="79" spans="1:13" x14ac:dyDescent="0.25">
      <c r="A79" s="2" t="s">
        <v>74</v>
      </c>
      <c r="B79" s="2" t="s">
        <v>123</v>
      </c>
      <c r="C79" s="2" t="s">
        <v>123</v>
      </c>
      <c r="D79" s="2" t="s">
        <v>123</v>
      </c>
      <c r="E79" s="10" t="s">
        <v>123</v>
      </c>
      <c r="F79" s="2">
        <v>5.5</v>
      </c>
      <c r="G79" s="2">
        <v>5</v>
      </c>
      <c r="H79" s="2">
        <f t="shared" si="8"/>
        <v>5.25</v>
      </c>
      <c r="I79" s="2">
        <f t="shared" si="9"/>
        <v>27.5625</v>
      </c>
      <c r="J79" s="14">
        <f t="shared" si="5"/>
        <v>0.79807108375449032</v>
      </c>
      <c r="K79" s="14">
        <f t="shared" si="6"/>
        <v>0.19951777093862258</v>
      </c>
      <c r="L79" s="2">
        <f t="shared" si="7"/>
        <v>0.19951777093862258</v>
      </c>
      <c r="M79" s="10" t="s">
        <v>123</v>
      </c>
    </row>
    <row r="80" spans="1:13" x14ac:dyDescent="0.25">
      <c r="A80" s="2" t="s">
        <v>74</v>
      </c>
      <c r="B80" s="2" t="s">
        <v>123</v>
      </c>
      <c r="C80" s="2" t="s">
        <v>123</v>
      </c>
      <c r="D80" s="2" t="s">
        <v>123</v>
      </c>
      <c r="E80" s="10" t="s">
        <v>123</v>
      </c>
      <c r="F80" s="2">
        <v>5.5</v>
      </c>
      <c r="G80" s="2">
        <v>5</v>
      </c>
      <c r="H80" s="2">
        <f t="shared" si="8"/>
        <v>5.25</v>
      </c>
      <c r="I80" s="2">
        <f t="shared" si="9"/>
        <v>27.5625</v>
      </c>
      <c r="J80" s="14">
        <f t="shared" si="5"/>
        <v>0.79807108375449032</v>
      </c>
      <c r="K80" s="14">
        <f t="shared" si="6"/>
        <v>0.19951777093862258</v>
      </c>
      <c r="L80" s="2">
        <f t="shared" si="7"/>
        <v>0.19951777093862258</v>
      </c>
      <c r="M80" s="10" t="s">
        <v>123</v>
      </c>
    </row>
    <row r="81" spans="1:13" x14ac:dyDescent="0.25">
      <c r="A81" s="2" t="s">
        <v>74</v>
      </c>
      <c r="B81" s="2" t="s">
        <v>123</v>
      </c>
      <c r="C81" s="2" t="s">
        <v>123</v>
      </c>
      <c r="D81" s="2" t="s">
        <v>123</v>
      </c>
      <c r="E81" s="10" t="s">
        <v>123</v>
      </c>
      <c r="F81" s="2">
        <v>5</v>
      </c>
      <c r="G81" s="2">
        <v>5</v>
      </c>
      <c r="H81" s="2">
        <f t="shared" si="8"/>
        <v>5</v>
      </c>
      <c r="I81" s="2">
        <f t="shared" si="9"/>
        <v>25</v>
      </c>
      <c r="J81" s="14">
        <f t="shared" si="5"/>
        <v>0.53431185861476227</v>
      </c>
      <c r="K81" s="14">
        <f t="shared" si="6"/>
        <v>0.13357796465369057</v>
      </c>
      <c r="L81" s="2">
        <f t="shared" si="7"/>
        <v>0.13357796465369057</v>
      </c>
      <c r="M81" s="10" t="s">
        <v>123</v>
      </c>
    </row>
  </sheetData>
  <mergeCells count="1">
    <mergeCell ref="A67:M67"/>
  </mergeCells>
  <pageMargins left="0.7" right="0.7" top="0.75" bottom="0.75" header="0.3" footer="0.3"/>
  <pageSetup scale="58" fitToHeight="0" orientation="landscape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8"/>
  <sheetViews>
    <sheetView workbookViewId="0">
      <selection activeCell="L1" sqref="L1"/>
    </sheetView>
  </sheetViews>
  <sheetFormatPr defaultRowHeight="15" x14ac:dyDescent="0.25"/>
  <cols>
    <col min="1" max="1" width="5.85546875" bestFit="1" customWidth="1"/>
    <col min="2" max="4" width="12.5703125" customWidth="1"/>
  </cols>
  <sheetData>
    <row r="3" spans="1:6" ht="45" x14ac:dyDescent="0.25">
      <c r="A3" s="7" t="s">
        <v>1</v>
      </c>
      <c r="B3" s="7" t="s">
        <v>3</v>
      </c>
      <c r="C3" s="9" t="s">
        <v>130</v>
      </c>
      <c r="D3" s="9" t="s">
        <v>131</v>
      </c>
    </row>
    <row r="4" spans="1:6" x14ac:dyDescent="0.25">
      <c r="A4" s="2">
        <v>1</v>
      </c>
      <c r="B4" s="2" t="s">
        <v>6</v>
      </c>
      <c r="C4" s="11">
        <v>7.6530446505343157</v>
      </c>
      <c r="D4" s="11">
        <v>5.90944217987178</v>
      </c>
    </row>
    <row r="5" spans="1:6" x14ac:dyDescent="0.25">
      <c r="A5" s="2">
        <v>2</v>
      </c>
      <c r="B5" s="2" t="s">
        <v>14</v>
      </c>
      <c r="C5" s="11">
        <v>5.258664266292282</v>
      </c>
      <c r="D5" s="11">
        <v>5.4484831257225217</v>
      </c>
      <c r="F5" t="s">
        <v>114</v>
      </c>
    </row>
    <row r="6" spans="1:6" x14ac:dyDescent="0.25">
      <c r="A6" s="2">
        <v>3</v>
      </c>
      <c r="B6" s="2" t="s">
        <v>14</v>
      </c>
      <c r="C6" s="11">
        <v>4.4847928533732766</v>
      </c>
      <c r="D6" s="11">
        <v>4.4567906779756035</v>
      </c>
    </row>
    <row r="7" spans="1:6" x14ac:dyDescent="0.25">
      <c r="A7" s="2">
        <v>4</v>
      </c>
      <c r="B7" s="2" t="s">
        <v>14</v>
      </c>
      <c r="C7" s="11">
        <v>4.2931703510032886</v>
      </c>
      <c r="D7" s="11">
        <v>3.9313206037289516</v>
      </c>
    </row>
    <row r="8" spans="1:6" x14ac:dyDescent="0.25">
      <c r="A8" s="2">
        <v>5</v>
      </c>
      <c r="B8" s="2" t="s">
        <v>14</v>
      </c>
      <c r="C8" s="11">
        <v>7.1352346064959855</v>
      </c>
      <c r="D8" s="11">
        <v>7.1469375260792045</v>
      </c>
    </row>
    <row r="9" spans="1:6" x14ac:dyDescent="0.25">
      <c r="A9" s="2">
        <v>6</v>
      </c>
      <c r="B9" s="2" t="s">
        <v>14</v>
      </c>
      <c r="C9" s="11">
        <v>3.8984282238076591</v>
      </c>
      <c r="D9" s="11">
        <v>4.6965939283693654</v>
      </c>
    </row>
    <row r="10" spans="1:6" x14ac:dyDescent="0.25">
      <c r="A10" s="2">
        <v>7</v>
      </c>
      <c r="B10" s="2" t="s">
        <v>14</v>
      </c>
      <c r="C10" s="11">
        <v>3.9362335262529817</v>
      </c>
      <c r="D10" s="11">
        <v>4.2995978941977242</v>
      </c>
    </row>
    <row r="11" spans="1:6" x14ac:dyDescent="0.25">
      <c r="A11" s="2">
        <v>8</v>
      </c>
      <c r="B11" s="2" t="s">
        <v>14</v>
      </c>
      <c r="C11" s="11">
        <v>3.9405670666411901</v>
      </c>
      <c r="D11" s="11">
        <v>4.3051840197848286</v>
      </c>
    </row>
    <row r="12" spans="1:6" x14ac:dyDescent="0.25">
      <c r="A12" s="2">
        <v>9</v>
      </c>
      <c r="B12" s="2" t="s">
        <v>14</v>
      </c>
      <c r="C12" s="11">
        <v>4.4854638612312447</v>
      </c>
      <c r="D12" s="11">
        <v>4.8639216097598972</v>
      </c>
    </row>
    <row r="13" spans="1:6" x14ac:dyDescent="0.25">
      <c r="A13" s="2">
        <v>10</v>
      </c>
      <c r="B13" s="2" t="s">
        <v>6</v>
      </c>
      <c r="C13" s="11">
        <v>3.203929331122997</v>
      </c>
      <c r="D13" s="11">
        <v>5.2529085143590262</v>
      </c>
    </row>
    <row r="14" spans="1:6" x14ac:dyDescent="0.25">
      <c r="A14" s="2">
        <v>11</v>
      </c>
      <c r="B14" s="2" t="s">
        <v>6</v>
      </c>
      <c r="C14" s="11">
        <v>5.7017130492939865</v>
      </c>
      <c r="D14" s="11">
        <v>4.4861350699096016</v>
      </c>
    </row>
    <row r="15" spans="1:6" x14ac:dyDescent="0.25">
      <c r="A15" s="2">
        <v>12</v>
      </c>
      <c r="B15" s="2" t="s">
        <v>14</v>
      </c>
      <c r="C15" s="11">
        <v>4.4906149331709448</v>
      </c>
      <c r="D15" s="11">
        <v>4.689547628216781</v>
      </c>
    </row>
    <row r="16" spans="1:6" x14ac:dyDescent="0.25">
      <c r="A16" s="2">
        <v>13</v>
      </c>
      <c r="B16" s="2" t="s">
        <v>14</v>
      </c>
      <c r="C16" s="11">
        <v>3.7315476432718073</v>
      </c>
      <c r="D16" s="11">
        <v>3.8264821033698224</v>
      </c>
    </row>
    <row r="17" spans="1:10" x14ac:dyDescent="0.25">
      <c r="A17" s="2">
        <v>14</v>
      </c>
      <c r="B17" s="2" t="s">
        <v>14</v>
      </c>
      <c r="C17" s="11">
        <v>4.1066272004873587</v>
      </c>
      <c r="D17" s="11">
        <v>4.0917451618835274</v>
      </c>
    </row>
    <row r="18" spans="1:10" x14ac:dyDescent="0.25">
      <c r="A18" s="2">
        <v>15</v>
      </c>
      <c r="B18" s="2" t="s">
        <v>14</v>
      </c>
      <c r="C18" s="11">
        <v>3.7746760833699238</v>
      </c>
      <c r="D18" s="11">
        <v>4.0806037200347429</v>
      </c>
    </row>
    <row r="19" spans="1:10" x14ac:dyDescent="0.25">
      <c r="A19" s="2">
        <v>16</v>
      </c>
      <c r="B19" s="2" t="s">
        <v>14</v>
      </c>
      <c r="C19" s="11">
        <v>4.2925286534768565</v>
      </c>
      <c r="D19" s="11">
        <v>4.3138064592396352</v>
      </c>
    </row>
    <row r="20" spans="1:10" x14ac:dyDescent="0.25">
      <c r="A20" s="2">
        <v>17</v>
      </c>
      <c r="B20" s="2" t="s">
        <v>6</v>
      </c>
      <c r="C20" s="11">
        <v>3.0649172895621009</v>
      </c>
      <c r="D20" s="11">
        <v>3.7263644240034468</v>
      </c>
    </row>
    <row r="21" spans="1:10" x14ac:dyDescent="0.25">
      <c r="A21" s="2">
        <v>18</v>
      </c>
      <c r="B21" s="2" t="s">
        <v>6</v>
      </c>
      <c r="C21" s="11">
        <v>4.3259360616556535</v>
      </c>
      <c r="D21" s="11">
        <v>4.6636591422799398</v>
      </c>
    </row>
    <row r="22" spans="1:10" x14ac:dyDescent="0.25">
      <c r="A22" s="2">
        <v>19</v>
      </c>
      <c r="B22" s="2" t="s">
        <v>6</v>
      </c>
      <c r="C22" s="11">
        <v>4.1726469340375871</v>
      </c>
      <c r="D22" s="11">
        <v>5.0296998367422709</v>
      </c>
      <c r="F22" t="s">
        <v>132</v>
      </c>
    </row>
    <row r="23" spans="1:10" x14ac:dyDescent="0.25">
      <c r="A23" s="2">
        <v>20</v>
      </c>
      <c r="B23" s="2" t="s">
        <v>6</v>
      </c>
      <c r="C23" s="11">
        <v>7.1611744534219905</v>
      </c>
      <c r="D23" s="11">
        <v>5.9486554840796719</v>
      </c>
      <c r="F23" t="s">
        <v>78</v>
      </c>
      <c r="G23" t="s">
        <v>78</v>
      </c>
      <c r="H23" t="s">
        <v>78</v>
      </c>
      <c r="I23" t="s">
        <v>78</v>
      </c>
      <c r="J23" t="s">
        <v>78</v>
      </c>
    </row>
    <row r="24" spans="1:10" x14ac:dyDescent="0.25">
      <c r="A24" s="2">
        <v>21</v>
      </c>
      <c r="B24" s="2" t="s">
        <v>6</v>
      </c>
      <c r="C24" s="11">
        <v>6.0260582356685513</v>
      </c>
      <c r="D24" s="11">
        <v>7.0011878589409431</v>
      </c>
      <c r="F24" t="s">
        <v>131</v>
      </c>
      <c r="G24">
        <v>4.9558</v>
      </c>
      <c r="I24" t="s">
        <v>115</v>
      </c>
      <c r="J24">
        <v>0.29724299999999998</v>
      </c>
    </row>
    <row r="25" spans="1:10" x14ac:dyDescent="0.25">
      <c r="A25" s="2">
        <v>22</v>
      </c>
      <c r="B25" s="2" t="s">
        <v>6</v>
      </c>
      <c r="C25" s="11">
        <v>4.4680826609144857</v>
      </c>
      <c r="D25" s="11">
        <v>4.102334986112969</v>
      </c>
      <c r="F25" t="s">
        <v>130</v>
      </c>
      <c r="G25">
        <v>4.9120400000000002</v>
      </c>
      <c r="I25" t="s">
        <v>90</v>
      </c>
      <c r="J25">
        <v>30</v>
      </c>
    </row>
    <row r="26" spans="1:10" x14ac:dyDescent="0.25">
      <c r="A26" s="2">
        <v>23</v>
      </c>
      <c r="B26" s="2" t="s">
        <v>6</v>
      </c>
      <c r="C26" s="11">
        <v>4.7564145251693821</v>
      </c>
      <c r="D26" s="11">
        <v>5.1045021857185917</v>
      </c>
      <c r="F26" t="s">
        <v>116</v>
      </c>
      <c r="G26">
        <v>4.3749999999999997E-2</v>
      </c>
      <c r="I26" t="s">
        <v>92</v>
      </c>
      <c r="J26" s="4">
        <v>0.76829999999999998</v>
      </c>
    </row>
    <row r="27" spans="1:10" x14ac:dyDescent="0.25">
      <c r="A27" s="2">
        <v>24</v>
      </c>
      <c r="B27" s="2" t="s">
        <v>6</v>
      </c>
      <c r="C27" s="11">
        <v>4.3205126424920515</v>
      </c>
      <c r="D27" s="11">
        <v>3.9453054608292453</v>
      </c>
      <c r="F27" t="s">
        <v>109</v>
      </c>
      <c r="G27">
        <v>0.1472</v>
      </c>
      <c r="I27" t="s">
        <v>94</v>
      </c>
      <c r="J27">
        <v>0.38419999999999999</v>
      </c>
    </row>
    <row r="28" spans="1:10" x14ac:dyDescent="0.25">
      <c r="A28" s="2">
        <v>25</v>
      </c>
      <c r="B28" s="2" t="s">
        <v>6</v>
      </c>
      <c r="C28" s="11">
        <v>5.1281128233404676</v>
      </c>
      <c r="D28" s="11">
        <v>5.4498374590871066</v>
      </c>
      <c r="F28" t="s">
        <v>111</v>
      </c>
      <c r="G28">
        <v>0.34438000000000002</v>
      </c>
      <c r="I28" t="s">
        <v>96</v>
      </c>
      <c r="J28">
        <v>0.61580000000000001</v>
      </c>
    </row>
    <row r="29" spans="1:10" x14ac:dyDescent="0.25">
      <c r="A29" s="2">
        <v>26</v>
      </c>
      <c r="B29" s="2" t="s">
        <v>6</v>
      </c>
      <c r="C29" s="11">
        <v>5.8557119707538519</v>
      </c>
      <c r="D29" s="11">
        <v>7.341927288855242</v>
      </c>
      <c r="F29" t="s">
        <v>110</v>
      </c>
      <c r="G29">
        <v>-0.25690000000000002</v>
      </c>
    </row>
    <row r="30" spans="1:10" x14ac:dyDescent="0.25">
      <c r="A30" s="2">
        <v>27</v>
      </c>
      <c r="B30" s="2" t="s">
        <v>6</v>
      </c>
      <c r="C30" s="11">
        <v>4.6520908058650967</v>
      </c>
      <c r="D30" s="11">
        <v>4.2304520112746689</v>
      </c>
      <c r="F30" t="s">
        <v>117</v>
      </c>
      <c r="G30">
        <v>31</v>
      </c>
    </row>
    <row r="31" spans="1:10" x14ac:dyDescent="0.25">
      <c r="A31" s="2">
        <v>28</v>
      </c>
      <c r="B31" s="2" t="s">
        <v>6</v>
      </c>
      <c r="C31" s="11">
        <v>6.0424936794033233</v>
      </c>
      <c r="D31" s="11">
        <v>6.0592925497824419</v>
      </c>
      <c r="F31" t="s">
        <v>118</v>
      </c>
      <c r="G31">
        <v>0.72780999999999996</v>
      </c>
    </row>
    <row r="32" spans="1:10" x14ac:dyDescent="0.25">
      <c r="A32" s="2">
        <v>29</v>
      </c>
      <c r="B32" s="2" t="s">
        <v>6</v>
      </c>
      <c r="C32" s="11">
        <v>5.5087176125395541</v>
      </c>
      <c r="D32" s="11">
        <v>5.2323435818730575</v>
      </c>
    </row>
    <row r="33" spans="1:4" x14ac:dyDescent="0.25">
      <c r="A33" s="2">
        <v>30</v>
      </c>
      <c r="B33" s="2" t="s">
        <v>6</v>
      </c>
      <c r="C33" s="11">
        <v>5.666482213230978</v>
      </c>
      <c r="D33" s="11">
        <v>3.9293588669007438</v>
      </c>
    </row>
    <row r="34" spans="1:4" x14ac:dyDescent="0.25">
      <c r="A34" s="2">
        <v>31</v>
      </c>
      <c r="B34" s="2" t="s">
        <v>6</v>
      </c>
      <c r="C34" s="11">
        <v>6.7367763018796394</v>
      </c>
      <c r="D34" s="11">
        <v>6.0653148054598089</v>
      </c>
    </row>
    <row r="36" spans="1:4" x14ac:dyDescent="0.25">
      <c r="C36" t="s">
        <v>5</v>
      </c>
      <c r="D36" t="s">
        <v>8</v>
      </c>
    </row>
    <row r="37" spans="1:4" x14ac:dyDescent="0.25">
      <c r="B37" s="10" t="s">
        <v>133</v>
      </c>
      <c r="C37">
        <f>AVERAGE(C4:C34)</f>
        <v>4.9120440164438977</v>
      </c>
      <c r="D37">
        <f>AVERAGE(D4:D34)</f>
        <v>4.9557979407884893</v>
      </c>
    </row>
    <row r="38" spans="1:4" x14ac:dyDescent="0.25">
      <c r="B38" s="10" t="s">
        <v>134</v>
      </c>
      <c r="C38">
        <f>STDEV(C4:C34)/SQRT(31)</f>
        <v>0.21097752605516032</v>
      </c>
      <c r="D38">
        <f>STDEV(D4:D34)/SQRT(31)</f>
        <v>0.18064123062749773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70"/>
  <sheetViews>
    <sheetView zoomScaleNormal="100" workbookViewId="0">
      <selection activeCell="Q1" sqref="Q1"/>
    </sheetView>
  </sheetViews>
  <sheetFormatPr defaultColWidth="8.85546875" defaultRowHeight="15" x14ac:dyDescent="0.25"/>
  <cols>
    <col min="1" max="1" width="7.42578125" bestFit="1" customWidth="1"/>
    <col min="2" max="2" width="13.140625" bestFit="1" customWidth="1"/>
    <col min="3" max="3" width="12" bestFit="1" customWidth="1"/>
    <col min="4" max="4" width="19.7109375" bestFit="1" customWidth="1"/>
  </cols>
  <sheetData>
    <row r="4" spans="1:4" x14ac:dyDescent="0.25">
      <c r="A4" s="1" t="s">
        <v>0</v>
      </c>
      <c r="B4" s="1" t="s">
        <v>2</v>
      </c>
      <c r="C4" s="1" t="s">
        <v>3</v>
      </c>
      <c r="D4" s="3" t="s">
        <v>127</v>
      </c>
    </row>
    <row r="5" spans="1:4" x14ac:dyDescent="0.25">
      <c r="A5" t="s">
        <v>4</v>
      </c>
      <c r="B5" t="s">
        <v>5</v>
      </c>
      <c r="C5" t="s">
        <v>6</v>
      </c>
      <c r="D5">
        <v>4.3259360616556535</v>
      </c>
    </row>
    <row r="6" spans="1:4" x14ac:dyDescent="0.25">
      <c r="A6" t="s">
        <v>7</v>
      </c>
      <c r="B6" t="s">
        <v>8</v>
      </c>
      <c r="C6" t="s">
        <v>6</v>
      </c>
      <c r="D6">
        <v>4.6636591422799398</v>
      </c>
    </row>
    <row r="7" spans="1:4" x14ac:dyDescent="0.25">
      <c r="A7" t="s">
        <v>9</v>
      </c>
      <c r="B7" t="s">
        <v>8</v>
      </c>
      <c r="C7" t="s">
        <v>6</v>
      </c>
      <c r="D7">
        <v>7.0011878589409431</v>
      </c>
    </row>
    <row r="8" spans="1:4" x14ac:dyDescent="0.25">
      <c r="A8" t="s">
        <v>10</v>
      </c>
      <c r="B8" t="s">
        <v>5</v>
      </c>
      <c r="C8" t="s">
        <v>6</v>
      </c>
      <c r="D8">
        <v>6.0260582356685513</v>
      </c>
    </row>
    <row r="9" spans="1:4" x14ac:dyDescent="0.25">
      <c r="A9" t="s">
        <v>11</v>
      </c>
      <c r="B9" t="s">
        <v>5</v>
      </c>
      <c r="C9" t="s">
        <v>6</v>
      </c>
      <c r="D9">
        <v>6.7367763018796394</v>
      </c>
    </row>
    <row r="10" spans="1:4" x14ac:dyDescent="0.25">
      <c r="A10" t="s">
        <v>12</v>
      </c>
      <c r="B10" t="s">
        <v>8</v>
      </c>
      <c r="C10" t="s">
        <v>6</v>
      </c>
      <c r="D10">
        <v>6.0653148054598089</v>
      </c>
    </row>
    <row r="11" spans="1:4" x14ac:dyDescent="0.25">
      <c r="A11" t="s">
        <v>16</v>
      </c>
      <c r="B11" t="s">
        <v>8</v>
      </c>
      <c r="C11" t="s">
        <v>6</v>
      </c>
      <c r="D11">
        <v>5.0296998367422709</v>
      </c>
    </row>
    <row r="12" spans="1:4" x14ac:dyDescent="0.25">
      <c r="A12" t="s">
        <v>17</v>
      </c>
      <c r="B12" t="s">
        <v>5</v>
      </c>
      <c r="C12" t="s">
        <v>6</v>
      </c>
      <c r="D12">
        <v>4.1726469340375871</v>
      </c>
    </row>
    <row r="13" spans="1:4" x14ac:dyDescent="0.25">
      <c r="A13" t="s">
        <v>18</v>
      </c>
      <c r="B13" t="s">
        <v>5</v>
      </c>
      <c r="C13" t="s">
        <v>6</v>
      </c>
      <c r="D13">
        <v>3.0649172895621009</v>
      </c>
    </row>
    <row r="14" spans="1:4" x14ac:dyDescent="0.25">
      <c r="A14" t="s">
        <v>19</v>
      </c>
      <c r="B14" t="s">
        <v>8</v>
      </c>
      <c r="C14" t="s">
        <v>6</v>
      </c>
      <c r="D14">
        <v>3.7263644240034468</v>
      </c>
    </row>
    <row r="15" spans="1:4" x14ac:dyDescent="0.25">
      <c r="A15" t="s">
        <v>20</v>
      </c>
      <c r="B15" t="s">
        <v>8</v>
      </c>
      <c r="C15" t="s">
        <v>6</v>
      </c>
      <c r="D15">
        <v>5.2529085143590262</v>
      </c>
    </row>
    <row r="16" spans="1:4" x14ac:dyDescent="0.25">
      <c r="A16" t="s">
        <v>21</v>
      </c>
      <c r="B16" t="s">
        <v>5</v>
      </c>
      <c r="C16" t="s">
        <v>6</v>
      </c>
      <c r="D16">
        <v>3.203929331122997</v>
      </c>
    </row>
    <row r="17" spans="1:16" x14ac:dyDescent="0.25">
      <c r="A17" t="s">
        <v>22</v>
      </c>
      <c r="B17" t="s">
        <v>8</v>
      </c>
      <c r="C17" t="s">
        <v>6</v>
      </c>
      <c r="D17">
        <v>3.9293588669007438</v>
      </c>
    </row>
    <row r="18" spans="1:16" x14ac:dyDescent="0.25">
      <c r="A18" t="s">
        <v>23</v>
      </c>
      <c r="B18" t="s">
        <v>5</v>
      </c>
      <c r="C18" t="s">
        <v>6</v>
      </c>
      <c r="D18">
        <v>5.666482213230978</v>
      </c>
    </row>
    <row r="19" spans="1:16" x14ac:dyDescent="0.25">
      <c r="A19" t="s">
        <v>28</v>
      </c>
      <c r="B19" t="s">
        <v>5</v>
      </c>
      <c r="C19" t="s">
        <v>6</v>
      </c>
      <c r="D19">
        <v>5.7017130492939865</v>
      </c>
    </row>
    <row r="20" spans="1:16" x14ac:dyDescent="0.25">
      <c r="A20" t="s">
        <v>29</v>
      </c>
      <c r="B20" t="s">
        <v>8</v>
      </c>
      <c r="C20" t="s">
        <v>6</v>
      </c>
      <c r="D20">
        <v>4.4861350699096016</v>
      </c>
    </row>
    <row r="21" spans="1:16" x14ac:dyDescent="0.25">
      <c r="A21" t="s">
        <v>38</v>
      </c>
      <c r="B21" t="s">
        <v>8</v>
      </c>
      <c r="C21" t="s">
        <v>6</v>
      </c>
      <c r="D21">
        <v>5.90944217987178</v>
      </c>
    </row>
    <row r="22" spans="1:16" x14ac:dyDescent="0.25">
      <c r="A22" t="s">
        <v>39</v>
      </c>
      <c r="B22" t="s">
        <v>5</v>
      </c>
      <c r="C22" t="s">
        <v>6</v>
      </c>
      <c r="D22">
        <v>7.6530446505343157</v>
      </c>
    </row>
    <row r="23" spans="1:16" x14ac:dyDescent="0.25">
      <c r="A23" t="s">
        <v>40</v>
      </c>
      <c r="B23" t="s">
        <v>5</v>
      </c>
      <c r="C23" t="s">
        <v>6</v>
      </c>
      <c r="D23">
        <v>5.5087176125395541</v>
      </c>
    </row>
    <row r="24" spans="1:16" x14ac:dyDescent="0.25">
      <c r="A24" t="s">
        <v>41</v>
      </c>
      <c r="B24" t="s">
        <v>8</v>
      </c>
      <c r="C24" t="s">
        <v>6</v>
      </c>
      <c r="D24">
        <v>5.2323435818730575</v>
      </c>
    </row>
    <row r="25" spans="1:16" x14ac:dyDescent="0.25">
      <c r="A25" t="s">
        <v>42</v>
      </c>
      <c r="B25" t="s">
        <v>5</v>
      </c>
      <c r="C25" t="s">
        <v>6</v>
      </c>
      <c r="D25">
        <v>6.0424936794033233</v>
      </c>
    </row>
    <row r="26" spans="1:16" x14ac:dyDescent="0.25">
      <c r="A26" t="s">
        <v>43</v>
      </c>
      <c r="B26" t="s">
        <v>8</v>
      </c>
      <c r="C26" t="s">
        <v>6</v>
      </c>
      <c r="D26">
        <v>6.0592925497824419</v>
      </c>
    </row>
    <row r="27" spans="1:16" x14ac:dyDescent="0.25">
      <c r="A27" t="s">
        <v>44</v>
      </c>
      <c r="B27" t="s">
        <v>8</v>
      </c>
      <c r="C27" t="s">
        <v>6</v>
      </c>
      <c r="D27">
        <v>7.341927288855242</v>
      </c>
    </row>
    <row r="28" spans="1:16" x14ac:dyDescent="0.25">
      <c r="A28" t="s">
        <v>45</v>
      </c>
      <c r="B28" t="s">
        <v>5</v>
      </c>
      <c r="C28" t="s">
        <v>6</v>
      </c>
      <c r="D28">
        <v>5.8557119707538519</v>
      </c>
      <c r="F28" t="s">
        <v>128</v>
      </c>
      <c r="P28" t="s">
        <v>129</v>
      </c>
    </row>
    <row r="29" spans="1:16" x14ac:dyDescent="0.25">
      <c r="A29" t="s">
        <v>48</v>
      </c>
      <c r="B29" t="s">
        <v>8</v>
      </c>
      <c r="C29" t="s">
        <v>6</v>
      </c>
      <c r="D29">
        <v>4.102334986112969</v>
      </c>
    </row>
    <row r="30" spans="1:16" x14ac:dyDescent="0.25">
      <c r="A30" t="s">
        <v>49</v>
      </c>
      <c r="B30" t="s">
        <v>5</v>
      </c>
      <c r="C30" t="s">
        <v>6</v>
      </c>
      <c r="D30">
        <v>4.4680826609144857</v>
      </c>
      <c r="F30" t="s">
        <v>76</v>
      </c>
      <c r="P30" t="s">
        <v>76</v>
      </c>
    </row>
    <row r="31" spans="1:16" x14ac:dyDescent="0.25">
      <c r="A31" t="s">
        <v>56</v>
      </c>
      <c r="B31" t="s">
        <v>8</v>
      </c>
      <c r="C31" t="s">
        <v>6</v>
      </c>
      <c r="D31">
        <v>4.2304520112746689</v>
      </c>
    </row>
    <row r="32" spans="1:16" x14ac:dyDescent="0.25">
      <c r="A32" t="s">
        <v>57</v>
      </c>
      <c r="B32" t="s">
        <v>5</v>
      </c>
      <c r="C32" t="s">
        <v>6</v>
      </c>
      <c r="D32">
        <v>4.6520908058650967</v>
      </c>
      <c r="F32" t="s">
        <v>77</v>
      </c>
      <c r="P32" t="s">
        <v>77</v>
      </c>
    </row>
    <row r="33" spans="1:21" x14ac:dyDescent="0.25">
      <c r="A33" t="s">
        <v>60</v>
      </c>
      <c r="B33" t="s">
        <v>5</v>
      </c>
      <c r="C33" t="s">
        <v>6</v>
      </c>
      <c r="D33">
        <v>4.3205126424920515</v>
      </c>
      <c r="F33" t="s">
        <v>78</v>
      </c>
      <c r="G33" t="s">
        <v>78</v>
      </c>
      <c r="P33" t="s">
        <v>78</v>
      </c>
      <c r="Q33" t="s">
        <v>78</v>
      </c>
    </row>
    <row r="34" spans="1:21" x14ac:dyDescent="0.25">
      <c r="A34" t="s">
        <v>61</v>
      </c>
      <c r="B34" t="s">
        <v>8</v>
      </c>
      <c r="C34" t="s">
        <v>6</v>
      </c>
      <c r="D34">
        <v>3.9453054608292453</v>
      </c>
      <c r="F34" t="s">
        <v>79</v>
      </c>
      <c r="G34">
        <v>4.1300000000000001E-4</v>
      </c>
      <c r="P34" t="s">
        <v>79</v>
      </c>
      <c r="Q34">
        <v>9.7957000000000002E-2</v>
      </c>
    </row>
    <row r="35" spans="1:21" x14ac:dyDescent="0.25">
      <c r="A35" t="s">
        <v>62</v>
      </c>
      <c r="B35" t="s">
        <v>8</v>
      </c>
      <c r="C35" t="s">
        <v>6</v>
      </c>
      <c r="D35">
        <v>5.9486554840796719</v>
      </c>
      <c r="F35" t="s">
        <v>80</v>
      </c>
      <c r="G35">
        <v>-1.6250000000000001E-2</v>
      </c>
      <c r="P35" t="s">
        <v>80</v>
      </c>
      <c r="Q35">
        <v>8.2921999999999996E-2</v>
      </c>
    </row>
    <row r="36" spans="1:21" x14ac:dyDescent="0.25">
      <c r="A36" t="s">
        <v>63</v>
      </c>
      <c r="B36" t="s">
        <v>5</v>
      </c>
      <c r="C36" t="s">
        <v>6</v>
      </c>
      <c r="D36">
        <v>7.1611744534219905</v>
      </c>
      <c r="F36" t="s">
        <v>81</v>
      </c>
      <c r="G36">
        <v>1.0934870000000001</v>
      </c>
      <c r="P36" t="s">
        <v>81</v>
      </c>
      <c r="Q36">
        <v>1.038764</v>
      </c>
    </row>
    <row r="37" spans="1:21" x14ac:dyDescent="0.25">
      <c r="A37" t="s">
        <v>64</v>
      </c>
      <c r="B37" t="s">
        <v>8</v>
      </c>
      <c r="C37" t="s">
        <v>6</v>
      </c>
      <c r="D37">
        <v>5.4498374590871066</v>
      </c>
      <c r="F37" t="s">
        <v>82</v>
      </c>
      <c r="G37">
        <v>4.9339209999999998</v>
      </c>
      <c r="P37" t="s">
        <v>82</v>
      </c>
      <c r="Q37">
        <v>4.9339209999999998</v>
      </c>
    </row>
    <row r="38" spans="1:21" x14ac:dyDescent="0.25">
      <c r="A38" t="s">
        <v>65</v>
      </c>
      <c r="B38" t="s">
        <v>5</v>
      </c>
      <c r="C38" t="s">
        <v>6</v>
      </c>
      <c r="D38">
        <v>5.1281128233404676</v>
      </c>
      <c r="F38" t="s">
        <v>83</v>
      </c>
      <c r="G38">
        <v>62</v>
      </c>
      <c r="P38" t="s">
        <v>83</v>
      </c>
      <c r="Q38">
        <v>62</v>
      </c>
    </row>
    <row r="39" spans="1:21" x14ac:dyDescent="0.25">
      <c r="A39" t="s">
        <v>66</v>
      </c>
      <c r="B39" t="s">
        <v>5</v>
      </c>
      <c r="C39" t="s">
        <v>6</v>
      </c>
      <c r="D39">
        <v>4.7564145251693821</v>
      </c>
    </row>
    <row r="40" spans="1:21" x14ac:dyDescent="0.25">
      <c r="A40" t="s">
        <v>67</v>
      </c>
      <c r="B40" t="s">
        <v>8</v>
      </c>
      <c r="C40" t="s">
        <v>6</v>
      </c>
      <c r="D40">
        <v>5.1045021857185917</v>
      </c>
      <c r="F40" t="s">
        <v>84</v>
      </c>
      <c r="P40" t="s">
        <v>84</v>
      </c>
    </row>
    <row r="41" spans="1:21" x14ac:dyDescent="0.25">
      <c r="A41" t="s">
        <v>13</v>
      </c>
      <c r="B41" t="s">
        <v>5</v>
      </c>
      <c r="C41" t="s">
        <v>14</v>
      </c>
      <c r="D41">
        <v>5.258664266292282</v>
      </c>
      <c r="F41" t="s">
        <v>85</v>
      </c>
      <c r="P41" t="s">
        <v>113</v>
      </c>
    </row>
    <row r="42" spans="1:21" x14ac:dyDescent="0.25">
      <c r="A42" t="s">
        <v>15</v>
      </c>
      <c r="B42" t="s">
        <v>8</v>
      </c>
      <c r="C42" t="s">
        <v>14</v>
      </c>
      <c r="D42">
        <v>5.4484831257225217</v>
      </c>
    </row>
    <row r="43" spans="1:21" x14ac:dyDescent="0.25">
      <c r="A43" t="s">
        <v>24</v>
      </c>
      <c r="B43" t="s">
        <v>5</v>
      </c>
      <c r="C43" t="s">
        <v>14</v>
      </c>
      <c r="D43">
        <v>3.7315476432718073</v>
      </c>
      <c r="F43" t="s">
        <v>86</v>
      </c>
      <c r="P43" t="s">
        <v>86</v>
      </c>
    </row>
    <row r="44" spans="1:21" x14ac:dyDescent="0.25">
      <c r="A44" t="s">
        <v>25</v>
      </c>
      <c r="B44" t="s">
        <v>8</v>
      </c>
      <c r="C44" t="s">
        <v>14</v>
      </c>
      <c r="D44">
        <v>3.8264821033698224</v>
      </c>
      <c r="F44" t="s">
        <v>78</v>
      </c>
      <c r="G44" t="s">
        <v>78</v>
      </c>
      <c r="H44" t="s">
        <v>78</v>
      </c>
      <c r="I44" t="s">
        <v>78</v>
      </c>
      <c r="P44" t="s">
        <v>78</v>
      </c>
      <c r="Q44" t="s">
        <v>78</v>
      </c>
      <c r="R44" t="s">
        <v>78</v>
      </c>
      <c r="S44" t="s">
        <v>78</v>
      </c>
      <c r="U44" s="12"/>
    </row>
    <row r="45" spans="1:21" x14ac:dyDescent="0.25">
      <c r="A45" t="s">
        <v>26</v>
      </c>
      <c r="B45" t="s">
        <v>8</v>
      </c>
      <c r="C45" t="s">
        <v>14</v>
      </c>
      <c r="D45">
        <v>4.689547628216781</v>
      </c>
      <c r="F45" t="s">
        <v>87</v>
      </c>
      <c r="G45">
        <v>4.3749999999999997E-2</v>
      </c>
      <c r="H45" t="s">
        <v>88</v>
      </c>
      <c r="I45">
        <v>0.15753200000000001</v>
      </c>
      <c r="P45" t="s">
        <v>87</v>
      </c>
      <c r="Q45">
        <v>-0.68240000000000001</v>
      </c>
      <c r="R45" t="s">
        <v>88</v>
      </c>
      <c r="S45">
        <v>-2.5525799999999998</v>
      </c>
    </row>
    <row r="46" spans="1:21" ht="15.75" thickBot="1" x14ac:dyDescent="0.3">
      <c r="A46" t="s">
        <v>27</v>
      </c>
      <c r="B46" t="s">
        <v>5</v>
      </c>
      <c r="C46" t="s">
        <v>14</v>
      </c>
      <c r="D46">
        <v>4.4906149331709448</v>
      </c>
      <c r="F46" t="s">
        <v>89</v>
      </c>
      <c r="G46">
        <v>0.27775</v>
      </c>
      <c r="H46" t="s">
        <v>90</v>
      </c>
      <c r="I46">
        <v>60</v>
      </c>
      <c r="P46" t="s">
        <v>89</v>
      </c>
      <c r="Q46">
        <v>0.26729999999999998</v>
      </c>
      <c r="R46" t="s">
        <v>90</v>
      </c>
      <c r="S46">
        <v>60</v>
      </c>
    </row>
    <row r="47" spans="1:21" ht="15.75" thickBot="1" x14ac:dyDescent="0.3">
      <c r="A47" t="s">
        <v>30</v>
      </c>
      <c r="B47" t="s">
        <v>5</v>
      </c>
      <c r="C47" t="s">
        <v>14</v>
      </c>
      <c r="D47">
        <v>4.2925286534768565</v>
      </c>
      <c r="F47" t="s">
        <v>91</v>
      </c>
      <c r="G47">
        <v>0.59933000000000003</v>
      </c>
      <c r="H47" t="s">
        <v>92</v>
      </c>
      <c r="I47" s="4">
        <v>0.87539999999999996</v>
      </c>
      <c r="P47" t="s">
        <v>91</v>
      </c>
      <c r="Q47">
        <v>-0.14760000000000001</v>
      </c>
      <c r="R47" t="s">
        <v>92</v>
      </c>
      <c r="S47" s="13">
        <v>1.3299999999999999E-2</v>
      </c>
    </row>
    <row r="48" spans="1:21" x14ac:dyDescent="0.25">
      <c r="A48" t="s">
        <v>31</v>
      </c>
      <c r="B48" t="s">
        <v>8</v>
      </c>
      <c r="C48" t="s">
        <v>14</v>
      </c>
      <c r="D48">
        <v>4.3138064592396352</v>
      </c>
      <c r="F48" t="s">
        <v>93</v>
      </c>
      <c r="G48">
        <v>-0.51182000000000005</v>
      </c>
      <c r="H48" t="s">
        <v>94</v>
      </c>
      <c r="I48">
        <v>0.43769999999999998</v>
      </c>
      <c r="P48" t="s">
        <v>93</v>
      </c>
      <c r="Q48">
        <v>-1.2172000000000001</v>
      </c>
      <c r="R48" t="s">
        <v>94</v>
      </c>
      <c r="S48">
        <v>0.99339999999999995</v>
      </c>
    </row>
    <row r="49" spans="1:21" x14ac:dyDescent="0.25">
      <c r="A49" t="s">
        <v>32</v>
      </c>
      <c r="B49" t="s">
        <v>8</v>
      </c>
      <c r="C49" t="s">
        <v>14</v>
      </c>
      <c r="D49">
        <v>4.4567906779756035</v>
      </c>
      <c r="F49" t="s">
        <v>95</v>
      </c>
      <c r="G49">
        <v>0.95</v>
      </c>
      <c r="H49" t="s">
        <v>96</v>
      </c>
      <c r="I49">
        <v>0.56230000000000002</v>
      </c>
      <c r="P49" t="s">
        <v>95</v>
      </c>
      <c r="Q49">
        <v>0.95</v>
      </c>
      <c r="R49" t="s">
        <v>96</v>
      </c>
      <c r="S49">
        <v>6.6E-3</v>
      </c>
    </row>
    <row r="50" spans="1:21" x14ac:dyDescent="0.25">
      <c r="A50" t="s">
        <v>33</v>
      </c>
      <c r="B50" t="s">
        <v>5</v>
      </c>
      <c r="C50" t="s">
        <v>14</v>
      </c>
      <c r="D50">
        <v>4.4847928533732766</v>
      </c>
    </row>
    <row r="51" spans="1:21" x14ac:dyDescent="0.25">
      <c r="A51" t="s">
        <v>34</v>
      </c>
      <c r="B51" t="s">
        <v>8</v>
      </c>
      <c r="C51" t="s">
        <v>14</v>
      </c>
      <c r="D51">
        <v>4.0806037200347429</v>
      </c>
      <c r="F51" t="s">
        <v>97</v>
      </c>
      <c r="P51" t="s">
        <v>97</v>
      </c>
    </row>
    <row r="52" spans="1:21" x14ac:dyDescent="0.25">
      <c r="A52" t="s">
        <v>35</v>
      </c>
      <c r="B52" t="s">
        <v>5</v>
      </c>
      <c r="C52" t="s">
        <v>14</v>
      </c>
      <c r="D52">
        <v>3.7746760833699238</v>
      </c>
    </row>
    <row r="53" spans="1:21" x14ac:dyDescent="0.25">
      <c r="A53" t="s">
        <v>36</v>
      </c>
      <c r="B53" t="s">
        <v>5</v>
      </c>
      <c r="C53" t="s">
        <v>14</v>
      </c>
      <c r="D53">
        <v>4.1066272004873587</v>
      </c>
      <c r="F53" t="s">
        <v>98</v>
      </c>
      <c r="G53" t="s">
        <v>90</v>
      </c>
      <c r="H53" t="s">
        <v>99</v>
      </c>
      <c r="I53" t="s">
        <v>100</v>
      </c>
      <c r="J53" t="s">
        <v>101</v>
      </c>
      <c r="K53" t="s">
        <v>102</v>
      </c>
      <c r="P53" t="s">
        <v>98</v>
      </c>
      <c r="Q53" t="s">
        <v>90</v>
      </c>
      <c r="R53" t="s">
        <v>99</v>
      </c>
      <c r="S53" t="s">
        <v>100</v>
      </c>
      <c r="T53" t="s">
        <v>101</v>
      </c>
      <c r="U53" t="s">
        <v>102</v>
      </c>
    </row>
    <row r="54" spans="1:21" x14ac:dyDescent="0.25">
      <c r="A54" t="s">
        <v>37</v>
      </c>
      <c r="B54" t="s">
        <v>8</v>
      </c>
      <c r="C54" t="s">
        <v>14</v>
      </c>
      <c r="D54">
        <v>4.0917451618835274</v>
      </c>
      <c r="F54" t="s">
        <v>2</v>
      </c>
      <c r="G54">
        <v>1</v>
      </c>
      <c r="H54">
        <v>2.9673000000000001E-2</v>
      </c>
      <c r="I54">
        <v>2.9669999999999998E-2</v>
      </c>
      <c r="J54">
        <v>2.4799999999999999E-2</v>
      </c>
      <c r="K54">
        <v>0.87539999999999996</v>
      </c>
      <c r="P54" t="s">
        <v>3</v>
      </c>
      <c r="Q54">
        <v>1</v>
      </c>
      <c r="R54">
        <v>7.0305790000000004</v>
      </c>
      <c r="S54">
        <v>7.0305799999999996</v>
      </c>
      <c r="T54">
        <v>6.5156000000000001</v>
      </c>
      <c r="U54">
        <v>1.3299999999999999E-2</v>
      </c>
    </row>
    <row r="55" spans="1:21" x14ac:dyDescent="0.25">
      <c r="A55" t="s">
        <v>46</v>
      </c>
      <c r="B55" t="s">
        <v>8</v>
      </c>
      <c r="C55" t="s">
        <v>14</v>
      </c>
      <c r="D55">
        <v>4.6965939283693654</v>
      </c>
      <c r="F55" t="s">
        <v>103</v>
      </c>
      <c r="G55">
        <v>60</v>
      </c>
      <c r="H55">
        <v>71.742777000000004</v>
      </c>
      <c r="I55">
        <v>1.1957100000000001</v>
      </c>
      <c r="P55" t="s">
        <v>103</v>
      </c>
      <c r="Q55">
        <v>60</v>
      </c>
      <c r="R55">
        <v>64.741871000000003</v>
      </c>
      <c r="S55">
        <v>1.0790299999999999</v>
      </c>
    </row>
    <row r="56" spans="1:21" x14ac:dyDescent="0.25">
      <c r="A56" t="s">
        <v>47</v>
      </c>
      <c r="B56" t="s">
        <v>5</v>
      </c>
      <c r="C56" t="s">
        <v>14</v>
      </c>
      <c r="D56">
        <v>3.8984282238076591</v>
      </c>
      <c r="F56" t="s">
        <v>104</v>
      </c>
      <c r="G56">
        <v>61</v>
      </c>
      <c r="H56">
        <v>71.772450000000006</v>
      </c>
      <c r="P56" t="s">
        <v>104</v>
      </c>
      <c r="Q56">
        <v>61</v>
      </c>
      <c r="R56">
        <v>71.772450000000006</v>
      </c>
    </row>
    <row r="57" spans="1:21" x14ac:dyDescent="0.25">
      <c r="A57" t="s">
        <v>50</v>
      </c>
      <c r="B57" t="s">
        <v>8</v>
      </c>
      <c r="C57" t="s">
        <v>14</v>
      </c>
      <c r="D57">
        <v>4.8639216097598972</v>
      </c>
    </row>
    <row r="58" spans="1:21" x14ac:dyDescent="0.25">
      <c r="A58" t="s">
        <v>51</v>
      </c>
      <c r="B58" t="s">
        <v>5</v>
      </c>
      <c r="C58" t="s">
        <v>14</v>
      </c>
      <c r="D58">
        <v>4.4854638612312447</v>
      </c>
      <c r="F58" t="s">
        <v>105</v>
      </c>
      <c r="P58" t="s">
        <v>105</v>
      </c>
    </row>
    <row r="59" spans="1:21" x14ac:dyDescent="0.25">
      <c r="A59" t="s">
        <v>52</v>
      </c>
      <c r="B59" t="s">
        <v>5</v>
      </c>
      <c r="C59" t="s">
        <v>14</v>
      </c>
      <c r="D59">
        <v>3.9362335262529817</v>
      </c>
    </row>
    <row r="60" spans="1:21" x14ac:dyDescent="0.25">
      <c r="A60" t="s">
        <v>53</v>
      </c>
      <c r="B60" t="s">
        <v>8</v>
      </c>
      <c r="C60" t="s">
        <v>14</v>
      </c>
      <c r="D60">
        <v>4.2995978941977242</v>
      </c>
      <c r="F60" t="s">
        <v>106</v>
      </c>
      <c r="G60" t="s">
        <v>107</v>
      </c>
      <c r="H60" t="s">
        <v>108</v>
      </c>
      <c r="I60" t="s">
        <v>109</v>
      </c>
      <c r="J60" t="s">
        <v>110</v>
      </c>
      <c r="K60" t="s">
        <v>111</v>
      </c>
      <c r="P60" t="s">
        <v>106</v>
      </c>
      <c r="Q60" t="s">
        <v>107</v>
      </c>
      <c r="R60" t="s">
        <v>108</v>
      </c>
      <c r="S60" t="s">
        <v>109</v>
      </c>
      <c r="T60" t="s">
        <v>110</v>
      </c>
      <c r="U60" t="s">
        <v>111</v>
      </c>
    </row>
    <row r="61" spans="1:21" x14ac:dyDescent="0.25">
      <c r="A61" t="s">
        <v>54</v>
      </c>
      <c r="B61" t="s">
        <v>8</v>
      </c>
      <c r="C61" t="s">
        <v>14</v>
      </c>
      <c r="D61">
        <v>4.3051840197848286</v>
      </c>
      <c r="F61" t="s">
        <v>5</v>
      </c>
      <c r="G61">
        <v>31</v>
      </c>
      <c r="H61">
        <v>4.9120400000000002</v>
      </c>
      <c r="I61">
        <v>0.19639999999999999</v>
      </c>
      <c r="J61">
        <v>4.5191999999999997</v>
      </c>
      <c r="K61">
        <v>5.3048999999999999</v>
      </c>
      <c r="P61" t="s">
        <v>6</v>
      </c>
      <c r="Q61">
        <v>36</v>
      </c>
      <c r="R61">
        <v>5.2201000000000004</v>
      </c>
      <c r="S61">
        <v>0.17313000000000001</v>
      </c>
      <c r="T61">
        <v>4.8738000000000001</v>
      </c>
      <c r="U61">
        <v>5.5663999999999998</v>
      </c>
    </row>
    <row r="62" spans="1:21" x14ac:dyDescent="0.25">
      <c r="A62" t="s">
        <v>55</v>
      </c>
      <c r="B62" t="s">
        <v>5</v>
      </c>
      <c r="C62" t="s">
        <v>14</v>
      </c>
      <c r="D62">
        <v>3.9405670666411901</v>
      </c>
      <c r="F62" t="s">
        <v>8</v>
      </c>
      <c r="G62">
        <v>31</v>
      </c>
      <c r="H62">
        <v>4.9558</v>
      </c>
      <c r="I62">
        <v>0.19639999999999999</v>
      </c>
      <c r="J62">
        <v>4.5629</v>
      </c>
      <c r="K62">
        <v>5.3486000000000002</v>
      </c>
      <c r="P62" t="s">
        <v>14</v>
      </c>
      <c r="Q62">
        <v>26</v>
      </c>
      <c r="R62">
        <v>4.5376799999999999</v>
      </c>
      <c r="S62">
        <v>0.20372000000000001</v>
      </c>
      <c r="T62">
        <v>4.1302000000000003</v>
      </c>
      <c r="U62">
        <v>4.9451999999999998</v>
      </c>
    </row>
    <row r="63" spans="1:21" x14ac:dyDescent="0.25">
      <c r="A63" t="s">
        <v>58</v>
      </c>
      <c r="B63" t="s">
        <v>5</v>
      </c>
      <c r="C63" t="s">
        <v>14</v>
      </c>
      <c r="D63">
        <v>4.2931703510032886</v>
      </c>
    </row>
    <row r="64" spans="1:21" x14ac:dyDescent="0.25">
      <c r="A64" t="s">
        <v>59</v>
      </c>
      <c r="B64" t="s">
        <v>8</v>
      </c>
      <c r="C64" t="s">
        <v>14</v>
      </c>
      <c r="D64">
        <v>3.9313206037289516</v>
      </c>
      <c r="F64" t="s">
        <v>112</v>
      </c>
      <c r="P64" t="s">
        <v>112</v>
      </c>
    </row>
    <row r="65" spans="1:4" x14ac:dyDescent="0.25">
      <c r="A65" t="s">
        <v>68</v>
      </c>
      <c r="B65" t="s">
        <v>5</v>
      </c>
      <c r="C65" t="s">
        <v>14</v>
      </c>
      <c r="D65">
        <v>7.1352346064959855</v>
      </c>
    </row>
    <row r="66" spans="1:4" x14ac:dyDescent="0.25">
      <c r="A66" t="s">
        <v>69</v>
      </c>
      <c r="B66" t="s">
        <v>8</v>
      </c>
      <c r="C66" t="s">
        <v>14</v>
      </c>
      <c r="D66">
        <v>7.1469375260792045</v>
      </c>
    </row>
    <row r="68" spans="1:4" x14ac:dyDescent="0.25">
      <c r="C68" t="s">
        <v>6</v>
      </c>
      <c r="D68" t="s">
        <v>14</v>
      </c>
    </row>
    <row r="69" spans="1:4" x14ac:dyDescent="0.25">
      <c r="B69" t="s">
        <v>133</v>
      </c>
      <c r="C69">
        <f>AVERAGE(D5:D40)</f>
        <v>5.220098248526849</v>
      </c>
      <c r="D69">
        <f>AVERAGE(D41:D66)</f>
        <v>4.5376755279706691</v>
      </c>
    </row>
    <row r="70" spans="1:4" x14ac:dyDescent="0.25">
      <c r="B70" t="s">
        <v>134</v>
      </c>
      <c r="C70">
        <f>STDEV(D5:D40)/SQRT(36)</f>
        <v>0.19015698468010064</v>
      </c>
      <c r="D70">
        <f>STDEV(D41:D66)/SQRT(26)</f>
        <v>0.17178105639831434</v>
      </c>
    </row>
  </sheetData>
  <sortState ref="A2:D63">
    <sortCondition ref="C2:C63"/>
  </sortState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MatchedPairs</vt:lpstr>
      <vt:lpstr>t-Tests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SN203</dc:creator>
  <cp:lastModifiedBy>SN203</cp:lastModifiedBy>
  <cp:lastPrinted>2013-11-01T23:03:15Z</cp:lastPrinted>
  <dcterms:created xsi:type="dcterms:W3CDTF">2013-11-01T22:23:19Z</dcterms:created>
  <dcterms:modified xsi:type="dcterms:W3CDTF">2014-02-07T00:43:21Z</dcterms:modified>
</cp:coreProperties>
</file>